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-15" windowWidth="12075" windowHeight="10095"/>
  </bookViews>
  <sheets>
    <sheet name="1 чтение" sheetId="3" r:id="rId1"/>
  </sheets>
  <definedNames>
    <definedName name="_xlnm._FilterDatabase" localSheetId="0" hidden="1">'1 чтение'!$6:$6</definedName>
    <definedName name="_xlnm.Print_Titles" localSheetId="0">'1 чтение'!$6:$6</definedName>
    <definedName name="_xlnm.Print_Area" localSheetId="0">'1 чтение'!$A$1:$I$169</definedName>
  </definedNames>
  <calcPr calcId="125725"/>
</workbook>
</file>

<file path=xl/calcChain.xml><?xml version="1.0" encoding="utf-8"?>
<calcChain xmlns="http://schemas.openxmlformats.org/spreadsheetml/2006/main">
  <c r="F121" i="3"/>
  <c r="G121"/>
  <c r="H121"/>
  <c r="E120"/>
  <c r="F138" l="1"/>
  <c r="G138"/>
  <c r="H138"/>
  <c r="G106"/>
  <c r="F106"/>
  <c r="E105"/>
  <c r="E136"/>
  <c r="H106"/>
  <c r="E103"/>
  <c r="E104"/>
  <c r="E106" l="1"/>
  <c r="E84"/>
  <c r="E85" s="1"/>
  <c r="G142"/>
  <c r="F142"/>
  <c r="H142"/>
  <c r="E141"/>
  <c r="E142" s="1"/>
  <c r="H41" l="1"/>
  <c r="G41"/>
  <c r="F41"/>
  <c r="E33"/>
  <c r="E32"/>
  <c r="E38"/>
  <c r="F165"/>
  <c r="G165"/>
  <c r="H165"/>
  <c r="F153"/>
  <c r="G153"/>
  <c r="H153"/>
  <c r="F116"/>
  <c r="G116"/>
  <c r="H116"/>
  <c r="G85"/>
  <c r="F81"/>
  <c r="G81"/>
  <c r="H81"/>
  <c r="F49"/>
  <c r="G49"/>
  <c r="H49"/>
  <c r="F29"/>
  <c r="G29"/>
  <c r="H29"/>
  <c r="F24"/>
  <c r="G24"/>
  <c r="H24"/>
  <c r="F11"/>
  <c r="G11"/>
  <c r="H11"/>
  <c r="E164" l="1"/>
  <c r="E165" s="1"/>
  <c r="H161"/>
  <c r="G161"/>
  <c r="F161"/>
  <c r="E160"/>
  <c r="E161" s="1"/>
  <c r="F133"/>
  <c r="G133"/>
  <c r="H133"/>
  <c r="F96"/>
  <c r="G96"/>
  <c r="H96"/>
  <c r="F93"/>
  <c r="G93"/>
  <c r="H93"/>
  <c r="E137"/>
  <c r="E138" s="1"/>
  <c r="E92"/>
  <c r="E93" s="1"/>
  <c r="E95"/>
  <c r="E96" s="1"/>
  <c r="E48"/>
  <c r="E47"/>
  <c r="F100" l="1"/>
  <c r="G100"/>
  <c r="H100"/>
  <c r="F157" l="1"/>
  <c r="F167" s="1"/>
  <c r="G157"/>
  <c r="G167" s="1"/>
  <c r="H157"/>
  <c r="H167" s="1"/>
  <c r="F129"/>
  <c r="G129"/>
  <c r="H129"/>
  <c r="F125"/>
  <c r="G125"/>
  <c r="H125"/>
  <c r="E99"/>
  <c r="E100" s="1"/>
  <c r="F89"/>
  <c r="G89"/>
  <c r="G108" s="1"/>
  <c r="H89"/>
  <c r="E54"/>
  <c r="E28"/>
  <c r="E14"/>
  <c r="E9"/>
  <c r="E132"/>
  <c r="E133" s="1"/>
  <c r="E34"/>
  <c r="E35"/>
  <c r="E36"/>
  <c r="E37"/>
  <c r="E39"/>
  <c r="E40"/>
  <c r="F144" l="1"/>
  <c r="H144"/>
  <c r="G144"/>
  <c r="E41"/>
  <c r="G169"/>
  <c r="E10"/>
  <c r="E11" s="1"/>
  <c r="E46"/>
  <c r="E45"/>
  <c r="E44"/>
  <c r="E49" l="1"/>
  <c r="E23"/>
  <c r="E19"/>
  <c r="E27" l="1"/>
  <c r="E29" s="1"/>
  <c r="E15" l="1"/>
  <c r="E16"/>
  <c r="E17"/>
  <c r="E18"/>
  <c r="E20"/>
  <c r="E21"/>
  <c r="E22"/>
  <c r="E24" l="1"/>
  <c r="E119"/>
  <c r="E121" s="1"/>
  <c r="E78"/>
  <c r="E76"/>
  <c r="E63"/>
  <c r="E61"/>
  <c r="E57"/>
  <c r="E156" l="1"/>
  <c r="E157" s="1"/>
  <c r="E152" l="1"/>
  <c r="E151"/>
  <c r="E150"/>
  <c r="E149"/>
  <c r="E153" l="1"/>
  <c r="E167" s="1"/>
  <c r="E128"/>
  <c r="E129" s="1"/>
  <c r="E114"/>
  <c r="E115"/>
  <c r="E113"/>
  <c r="E124"/>
  <c r="E125" s="1"/>
  <c r="E116" l="1"/>
  <c r="E144" s="1"/>
  <c r="F85"/>
  <c r="F108" s="1"/>
  <c r="H85"/>
  <c r="H108" s="1"/>
  <c r="E88"/>
  <c r="E89" s="1"/>
  <c r="E80"/>
  <c r="E53"/>
  <c r="E55"/>
  <c r="E56"/>
  <c r="E58"/>
  <c r="E59"/>
  <c r="E60"/>
  <c r="E62"/>
  <c r="E64"/>
  <c r="E65"/>
  <c r="E66"/>
  <c r="E67"/>
  <c r="E68"/>
  <c r="E69"/>
  <c r="E70"/>
  <c r="E71"/>
  <c r="E72"/>
  <c r="E73"/>
  <c r="E74"/>
  <c r="E75"/>
  <c r="E77"/>
  <c r="E79"/>
  <c r="E52"/>
  <c r="H169" l="1"/>
  <c r="F169"/>
  <c r="E81"/>
  <c r="E108" s="1"/>
  <c r="XEX6"/>
  <c r="E169" l="1"/>
</calcChain>
</file>

<file path=xl/sharedStrings.xml><?xml version="1.0" encoding="utf-8"?>
<sst xmlns="http://schemas.openxmlformats.org/spreadsheetml/2006/main" count="481" uniqueCount="199">
  <si>
    <t>(тыс. рублей)</t>
  </si>
  <si>
    <t>Наименование объекта</t>
  </si>
  <si>
    <t>КУ УР «УКС Правительства УР»</t>
  </si>
  <si>
    <t>Итого по отрасли</t>
  </si>
  <si>
    <t>Администрация  МО «Город Ижевск»</t>
  </si>
  <si>
    <t>Администрация МО «Граховский район»</t>
  </si>
  <si>
    <t>Администрация МО «Вавожский район»</t>
  </si>
  <si>
    <t xml:space="preserve">    Реконструкция здания Национальной библиотеки Удмуртской Республики в г. Ижевске </t>
  </si>
  <si>
    <t xml:space="preserve">    Лечебный корпус с поликлиникой БУЗ УР  «Республиканская клиническая туберкулезная больница  Министерства здравоохранения  Удмуртской Республики» в г. Ижевске  </t>
  </si>
  <si>
    <t>Направление   инвестирования (строительство, реконструкция, в том числе с элементами реставрации, техническое перевооружение, проектно-изыскательские работы, приобретение)</t>
  </si>
  <si>
    <t xml:space="preserve">Мощность (прирост мощности) объекта </t>
  </si>
  <si>
    <t>в том числе по источникам финансирования</t>
  </si>
  <si>
    <t>бюджет Удмуртской Республики</t>
  </si>
  <si>
    <t>федеральный бюджет</t>
  </si>
  <si>
    <t>иные источники финан-сирования</t>
  </si>
  <si>
    <t>проектно-изыскательские работы</t>
  </si>
  <si>
    <t xml:space="preserve">строительство </t>
  </si>
  <si>
    <t>1224 шк.м.</t>
  </si>
  <si>
    <t>строительство</t>
  </si>
  <si>
    <t>Коммунальная инфраструктура.  Государственная программа  Удмуртской Республики  «Комплексное развитие жилищно-коммунального хозяйства Удмуртской Республики».  Подпрограмма «Обеспечение населения УР питьевой водой» (субсидии)</t>
  </si>
  <si>
    <t>825 шк.мест</t>
  </si>
  <si>
    <t>80 д/д мест</t>
  </si>
  <si>
    <t>400 посещ./ смену; 1500 тыс.ед. хран.</t>
  </si>
  <si>
    <t xml:space="preserve">реконструкция </t>
  </si>
  <si>
    <t>100 посещ./см, 140 коек</t>
  </si>
  <si>
    <t>220 д/д мест</t>
  </si>
  <si>
    <t>Завершение строительства незавершенных строительством зданий и сооружений ГКНС №3 и коллектора №26 с перемычкой по ул. Мельничной г. Ижевск, Удмуртская Республика</t>
  </si>
  <si>
    <t xml:space="preserve">    Очистные сооружения канализации с полной биологической очисткой сточных вод в г.Можге Удмуртской Республики (внесение изменений)</t>
  </si>
  <si>
    <t>Обеспечение источников питьевого водоснабжения комплексом водоочистки в п. Новый Воткинского района Удмуртской Республики</t>
  </si>
  <si>
    <t xml:space="preserve">Строительство системы водоснабжения в п. Кез Удмуртской Республики </t>
  </si>
  <si>
    <t>Администрация МО «Завьяловский район»</t>
  </si>
  <si>
    <t>Администрация МО «Воткинский район»</t>
  </si>
  <si>
    <t>Администрация МО «Камбарский район»</t>
  </si>
  <si>
    <t>2009
2021</t>
  </si>
  <si>
    <t xml:space="preserve">Жилищное строительство. 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Республике». Федеральный проект «Жилье» (субсидии) </t>
  </si>
  <si>
    <t>Здравоохранение.  Государственная программа Удмуртской Республики «Развитие здравоохранения» (бюджетные инвестиции)</t>
  </si>
  <si>
    <t>Строительство системы водоснабжения деревни Штанигурт и хутора Берёзовый Глазовского района Удмуртской Республики (в том числе ПИР, экспертиза ПСД)</t>
  </si>
  <si>
    <t>Администрация  МО «Завьяловский район»</t>
  </si>
  <si>
    <t>Администрация МО «Кезский район»</t>
  </si>
  <si>
    <t>500 мест</t>
  </si>
  <si>
    <t>Администрация МО «Балезинский район»</t>
  </si>
  <si>
    <t>Реконструкция системы водоснабжения населенных пунктов г. Камбарка – с. Камское – с. Кама Камбарского района  Удмуртской Республики</t>
  </si>
  <si>
    <t>Закольцовка сетей водоснабжения в с. Октябрьский Завьяловского района Удмуртской Республики</t>
  </si>
  <si>
    <t>2019
2022</t>
  </si>
  <si>
    <t>Культура. Государственная программа Удмуртской Республики «Культура Удмуртии на 2013-2020 годы» (бюджетные инвестиции)</t>
  </si>
  <si>
    <t>2013
2021</t>
  </si>
  <si>
    <t>2020
2022</t>
  </si>
  <si>
    <t>Администрация МО «Дебесский район»</t>
  </si>
  <si>
    <t>Администрация МО «Можгинский район»</t>
  </si>
  <si>
    <t>Администрация МО «Город Ижевск»</t>
  </si>
  <si>
    <t>Строительство группового водозабора системы водоснабжения в г. Можге Удмуртской Республики</t>
  </si>
  <si>
    <t>Администрация МО «Город Можга»</t>
  </si>
  <si>
    <t>Сроки
строитель-
ства, реконстру-кции, в том числе с элемента-ми реставра-ции, техничес-кого   перевоору-жения, ПИР, приобрете-ния</t>
  </si>
  <si>
    <t>проект, экспертиза ПСД</t>
  </si>
  <si>
    <t>Реконструкция системы водоснабжения п. Балезино Балезинского района Удмуртской Республики</t>
  </si>
  <si>
    <t>Объём 
бюджетных ассигнований, предоставляе-мых на осуществление капитальных вложений на 2020 год и плановый период 2021 и 2022 годов</t>
  </si>
  <si>
    <t>2021
2021</t>
  </si>
  <si>
    <t>40 570 м</t>
  </si>
  <si>
    <t>2021
2022</t>
  </si>
  <si>
    <t>реконструкция</t>
  </si>
  <si>
    <t>10 000 м</t>
  </si>
  <si>
    <t>4 500 куб.м./сутки</t>
  </si>
  <si>
    <t>5 000 м</t>
  </si>
  <si>
    <t xml:space="preserve">Здание дошкольной образовательной организации с группами для детей до трех лет с пищеблоком и прачечной в с. Дебесы Удмуртской Республики </t>
  </si>
  <si>
    <t>2021     2021</t>
  </si>
  <si>
    <t>60 д/д мест</t>
  </si>
  <si>
    <t xml:space="preserve">Здание дошкольной образовательной организации с группами для детей до трех лет с пищеблоком и прачечной в с. Постол Завьяловского района  Удмуртской Республики </t>
  </si>
  <si>
    <t xml:space="preserve">Здание дошкольной образовательной организации с группами для детей до трех лет с пищеблоком и прачечной в с. Каракулино Каракулинского района  Удмуртской Республики </t>
  </si>
  <si>
    <t>Администрация МО «Каракулинский район»</t>
  </si>
  <si>
    <t xml:space="preserve">Здание дошкольной образовательной организации с группами для детей до трех лет с пищеблоком и прачечной по ул. Ленина, д. 108 в пос. Кез Удмуртской Республики </t>
  </si>
  <si>
    <t xml:space="preserve">Здание дошкольной образовательной организации с группами для детей до трех лет с пищеблоком и прачечной в с. Шевырялово Сарапульского района  Удмуртской Республики </t>
  </si>
  <si>
    <t>Администрация  МО «Сарапульский район»</t>
  </si>
  <si>
    <t>ИТОГО на 2021 год</t>
  </si>
  <si>
    <t>420 куб.м./сутки</t>
  </si>
  <si>
    <t>2022
2024</t>
  </si>
  <si>
    <t>ИТОГО на 2022 год</t>
  </si>
  <si>
    <t>2021 год</t>
  </si>
  <si>
    <t>2022 год</t>
  </si>
  <si>
    <t>Администрация МО «Глазовский район»</t>
  </si>
  <si>
    <t>Образование. Государственная программа Удмуртской Республики «Развитие образования». Федеральный проект «Содействие занятости женщин - создание условий дошкольного образования для детей в возрасте до трех лет».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(субсидии)</t>
  </si>
  <si>
    <t>4 500 куб.м/сутки</t>
  </si>
  <si>
    <t>30 куб.м/час</t>
  </si>
  <si>
    <t>Общеобразовательная школа  по ул. Архитектора  П.П. Берша в Устиновском районе г. Ижевска</t>
  </si>
  <si>
    <t>Образование. Государственная программа Удмуртской Республики  «Развитие образования». Федеральный проект «Современная школа». Реализация мероприятий по содействию созданию в субъектах Российской Федерации новых мест в общеобразовательных организациях  (субсидии)</t>
  </si>
  <si>
    <t>Образование. 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 (субсидии)</t>
  </si>
  <si>
    <t>Здание дошкольной образовательной организации с группами для детей до трех лет с пищеблоком и прачечной по адресу: Удмуртская Республика, Балезинский район, д. Воегурт</t>
  </si>
  <si>
    <t xml:space="preserve">Детский сад на 220 мест в д. Хохряки Завьяловского района Удмуртской Республики </t>
  </si>
  <si>
    <t xml:space="preserve">Здание дошкольной образовательной организации с группами для детей до трех лет с пищеблоком и прачечной в п. Кизнер Удмуртской Республики </t>
  </si>
  <si>
    <t>Физическая культура и спорт. Государственная программа Удмуртской Республики «Развитие физической культуры, спорта и молодежной политики». Подпрограмма «Развитие физической культуры и содействие развитию массового спорта». Формирование здорового образа жизни, развитие физической культуры и спорта в Удмуртской Республике  (субсидии)</t>
  </si>
  <si>
    <t>Физкультурно-оздоровительный комплекс на земельном участке с кадастровым номером 18:26:050082:34 в 40 м на север от здания по ул. Ухтомского,25 в Первомайском районе г. Ижевска</t>
  </si>
  <si>
    <t>Администрация МО «Город Воткинск»</t>
  </si>
  <si>
    <t>2020        2021</t>
  </si>
  <si>
    <t>Администрация МО «Кизнерский район»</t>
  </si>
  <si>
    <t>1864,8 кв.м.</t>
  </si>
  <si>
    <t>Администрация МО «Якшур-Бодьинский район»</t>
  </si>
  <si>
    <t>приобретение</t>
  </si>
  <si>
    <t>160 шк.мест</t>
  </si>
  <si>
    <t>50 д/д мест</t>
  </si>
  <si>
    <t>».</t>
  </si>
  <si>
    <t xml:space="preserve">Здание дошкольной образовательной организации с группами для детей до трех лет с пищеблоком и прачечной по адресу: ст. Сардан Можгинского района Удмуртской Республики </t>
  </si>
  <si>
    <t xml:space="preserve">Здание общеобразовательной школы на 825 мест в мкр. Южный г. Воткинска Удмуртской Республики </t>
  </si>
  <si>
    <t xml:space="preserve">Здание дошкольной образовательной организации с группами для детей до трех лет с пищеблоком и прачечной в д. Лудорвай Завьяловского района </t>
  </si>
  <si>
    <t xml:space="preserve">Здание дошкольной образовательной организации с группами для детей до трех лет с пищеблоком и прачечной в с. Люкшудья Якшур-Бодьинского района  Удмуртской Республики </t>
  </si>
  <si>
    <t>Здание детского сада на 150 мест в гор. Машиностроителей, 35 в Ленинском районе г. Ижевска</t>
  </si>
  <si>
    <t>Строительство Центра культурного развития по адресу: Россия, Удмуртская Республика, г.Глазов, ул.Толстого - Карла Маркса</t>
  </si>
  <si>
    <t xml:space="preserve">Здание дошкольной образовательной организации с группами для детей до трех лет с пищеблоком и прачечной в с. Юськи Завьяловского района </t>
  </si>
  <si>
    <t>2019
2021</t>
  </si>
  <si>
    <t xml:space="preserve">
Администрация МО «Город Можга»
</t>
  </si>
  <si>
    <t>150 д/д мест</t>
  </si>
  <si>
    <t>Администрация МО  «Город Глазов»</t>
  </si>
  <si>
    <t xml:space="preserve"> «Реконструкция здания ДК «Ижмаш» в г.Ижевске под Государственный русский драматический театр Удмуртии» (2-ой этап - Театр юного зрителя)</t>
  </si>
  <si>
    <t>1 780,2                       кв.м.</t>
  </si>
  <si>
    <t>СМР (этап биологической очистки, оборудование)</t>
  </si>
  <si>
    <t>Здание детского сада на 220 мест в микрорайоне № 8 Восточного жилого района в Устиновском районе г. Ижевска</t>
  </si>
  <si>
    <t>Здание дошкольной образовательной организации с группами для детей до трех лет с пищеблоком и прачечной по адресу: УР, г. Воткинск в районе ул. Ленинградская</t>
  </si>
  <si>
    <t>2021      2022</t>
  </si>
  <si>
    <t>Коммунальная инфраструктура. Государственная программа  Удмуртской Республики  «Комплексное развитие жилищно-коммунального хозяйства Удмуртской Республики».Федеральный проект «Чистая вода». Строительство и реконструкция (модернизация) объектов питьевого водоснабжения (субсидии)</t>
  </si>
  <si>
    <t xml:space="preserve">
Администрация МО «Город Воткинск»
</t>
  </si>
  <si>
    <t xml:space="preserve">Коммунальная инфраструктура. Государственная программа Удмуртской Республики «Развитие инвестиционной деятельности в Удмуртской Республике».  «Оказание государственной поддержки  моногородам  Удмуртской Республики» (субсидии) </t>
  </si>
  <si>
    <t>Имущественный комплекс детского сада №232, расположенного по адресу: Удмуртская Республика, г. Ижевск, ул. Воровского, 133</t>
  </si>
  <si>
    <t>2020      2022</t>
  </si>
  <si>
    <t>2021    2022</t>
  </si>
  <si>
    <t>200 д/д мест</t>
  </si>
  <si>
    <t xml:space="preserve">проектно-изыскательские работы, строительство </t>
  </si>
  <si>
    <t>2020   2021</t>
  </si>
  <si>
    <t>Культура. Государственная программа Удмуртской Республики «Культура Удмуртии». Федеральный проект «Культурная среда» (бюджетные инвестиции)</t>
  </si>
  <si>
    <t>2023 год</t>
  </si>
  <si>
    <t>ИТОГО на 2023 год</t>
  </si>
  <si>
    <t>ИТОГО на 2021 год и плановый период 2021 и 2023 годов</t>
  </si>
  <si>
    <t>Образование. Государственная программа Удмуртской Республики  «Развитие образования». Федеральный проект «Современная школа». Cоздание новых мест в общеобразовательных организациях, расположенных в сельской местности и поселках городского типа (субсидии)</t>
  </si>
  <si>
    <t xml:space="preserve">Средняя общеобразовательная школа в д. Большое Волково Вавожского района Удмуртской Республики </t>
  </si>
  <si>
    <t>2023     2023</t>
  </si>
  <si>
    <t>2021
2023</t>
  </si>
  <si>
    <t>Строительство системы водоснабжения д. Костоваты Воткинского района Удмуртской Республики</t>
  </si>
  <si>
    <t>Администрация  МО «Кизнерский район»</t>
  </si>
  <si>
    <t>Строительство водопроводных и канализационных сетей к оздоровительному комплексу в районе ул. Луначарского в г. Воткинске</t>
  </si>
  <si>
    <t xml:space="preserve">Строительство системы водоснабжения в п. Кез Удмуртской Республики 
</t>
  </si>
  <si>
    <t>2023
2023</t>
  </si>
  <si>
    <t>Администрация  МО «Кезский район»</t>
  </si>
  <si>
    <t>Средняя образовательная школа в п. Пычанки Завьяловского района Удмуртской Республики</t>
  </si>
  <si>
    <t>Средняя образовательная школа в с. Ягул Завьяловского района Удмуртской Республики</t>
  </si>
  <si>
    <t>Средняя образовательная школа в мкр. Столичный г. Ижевска Удмуртской Республики</t>
  </si>
  <si>
    <t xml:space="preserve">
Администрация МО «Город Ижевск»
</t>
  </si>
  <si>
    <t>Реконструкция водопровода Д=700мм по ул. 50 лет ВЛКСМ на участке от проектируемой камеры В1-1 до существующей камеры на въезде к ТЦ «Талисман»</t>
  </si>
  <si>
    <t>825 мест</t>
  </si>
  <si>
    <t>2021   2021</t>
  </si>
  <si>
    <t>проектно-изыскательские работы, строительство</t>
  </si>
  <si>
    <t>9 362,5 м</t>
  </si>
  <si>
    <t>400 куб.м/сут</t>
  </si>
  <si>
    <t>2 243,1 м</t>
  </si>
  <si>
    <t>420 куб.м/сут</t>
  </si>
  <si>
    <t xml:space="preserve">
Администрация МО «Город Сарапул»
</t>
  </si>
  <si>
    <t>2021    2021</t>
  </si>
  <si>
    <t>Реконструкция здания 
МАУ ДО «Детская школа искусств № 2» города Воткинска (Удмуртская Республика, г.Воткинск, ул.Ленина, д.81)</t>
  </si>
  <si>
    <t>Реконструкция здания МБУ ДО "Детская художественная школа им. А.К.Леонтьева"
(Удмуртская Республика, г.Можга, ул.Наговицына,46)</t>
  </si>
  <si>
    <t>проектно-изыскательсткие работы</t>
  </si>
  <si>
    <t>ПИР</t>
  </si>
  <si>
    <t>2 748,6 куб.м/сут</t>
  </si>
  <si>
    <t>356 куб.м/сут</t>
  </si>
  <si>
    <t>2021  2021</t>
  </si>
  <si>
    <t xml:space="preserve">
Администрация МО «Город Глазов»
</t>
  </si>
  <si>
    <t>1,5 км сетей водоснабжения,     1 км сетей водоотведения</t>
  </si>
  <si>
    <t>1500 куб.м//с</t>
  </si>
  <si>
    <t>2022     2022</t>
  </si>
  <si>
    <t>Культура. Государственная программа Удмуртской Республики «Культура Удмуртии». Федеральный проект «Культурная среда». Расходы на поддержку отрасли культуры (субсидии)</t>
  </si>
  <si>
    <t>Администрация МО  «Город Воткинск»</t>
  </si>
  <si>
    <t>Администрация МО  «Город Можга»</t>
  </si>
  <si>
    <t>991 кв.м</t>
  </si>
  <si>
    <t>609 кв.м</t>
  </si>
  <si>
    <t>Культура. Государственная программа Удмуртской Республики «Культура Удмуртии». Федеральный проект «Культурная среда» (субсидии)</t>
  </si>
  <si>
    <t>2022
2022</t>
  </si>
  <si>
    <t>Строительство сельского информационно-культурного центра в с.Старые Зятцы Якшур-Бодьинского района Удмуртской Республики</t>
  </si>
  <si>
    <t>5,8988 км сетей водоснабжения</t>
  </si>
  <si>
    <t>2,9 км водоснабжения</t>
  </si>
  <si>
    <t>2,9136 км. водопроводных сетей, 0,3037 км. канализационных сетей</t>
  </si>
  <si>
    <t>Сети водоснабжения к производственной площадке ООО «Объединенная цветочная компания» в г.Сарапуле Удмуртской Республики</t>
  </si>
  <si>
    <t>Сети водоснабжения и водоотведения в г. Сарапуле Удмуртской Республики. Межрегиональный агро-индустриальный парк в ТОСЭР г. Сарапул</t>
  </si>
  <si>
    <t xml:space="preserve">Строительство водопроводных и канализационных сетей к оздоровительному комплексу в районе ул. Луначарского в г. Воткинске Удмуртской Республики. </t>
  </si>
  <si>
    <t xml:space="preserve"> Сети газоснабжения в г. Сарапуле Удмуртской Республики. Межрегиональный агро-индустриальный парк в ТОСЭР г. Сарапул</t>
  </si>
  <si>
    <t>4 км сетей газоснабжения</t>
  </si>
  <si>
    <t>Сети электроснабжения в г. Сарапуле Удмуртской Республики. Межрегиональный агро-индустриальный парк в ТОСЭР г. Сарапул</t>
  </si>
  <si>
    <t>0,7 км сетей электро-снабжения</t>
  </si>
  <si>
    <t>Сети водоснабжения и водоотведения в г. Сарапуле Удмуртской Республики.  Сети газоснабжения в г. Сарапуле Удмуртской Республики.  Сети электроснабжения в г. Сарапуле Удмуртской Республики.  Создание и развитие промышленного (индустриального) парка в г. Сарапуле</t>
  </si>
  <si>
    <t>Сети водоснабжения и водоотведения в г. Сарапуле Удмуртской Республики.
Сети газоснабжения в г. Сарапуле Удмуртской Республики.
Сети электроснабжения в г. Сарапуле Удмуртской Республики. Создание производства (завода) нагревательных элементов  г. Сарапуле</t>
  </si>
  <si>
    <t xml:space="preserve">Строительство сетей водоснабжения к предприятию по убою кур-несушек  в г. Глазове Удмуртской Республики. Строительство предприятия по убою кур-несушек, ООО «Птицефабрика «Вараксино», г. Глазов </t>
  </si>
  <si>
    <t xml:space="preserve">Строительство сетей электроснабжения к предприятию по убою кур-несушек  в г. Глазове Удмуртской Республики. Строительство предприятия по убою кур-несушек, ООО «Птицефабрика «Вараксино», г. Глазов </t>
  </si>
  <si>
    <t>2,9 км сетей электро-снабжения</t>
  </si>
  <si>
    <t>2,5 км сетей водоотведения,    1,3 км сетей газоснабжения,     1,5 км сетей электро-снабжения</t>
  </si>
  <si>
    <t>1,7 км сетей водоснабжения,     2,3 км сетей водоотведения,     1,8 км сетей газоснабжения,     3,5 км сетей электро-снабжения</t>
  </si>
  <si>
    <t>100 мест</t>
  </si>
  <si>
    <t>Строительство сетей водоснабжения в микрорайоне «Северный» в п. Кизнер Кизнерского района Удмуртской Республики</t>
  </si>
  <si>
    <t>Реконструкция системы водоснабжения. Балезино Балезинского района Удмуртской Республики</t>
  </si>
  <si>
    <t>Наименование исполнительного органа государственной власти (государственного органа) Удмуртской Республики, в сфере деятельности которого планируется  осуществлять капитальные вложения, или наименование муниципального образования в Удмуртской Республике - получателя субсидии</t>
  </si>
  <si>
    <t>2011
2022</t>
  </si>
  <si>
    <t>Строительство культурно-досугового центра в д. Каменное Граховского района Удмуртской Республики</t>
  </si>
  <si>
    <t>Строительство сельского дома культуры в с. Тыловай Дебесского района Удмуртской Республики</t>
  </si>
  <si>
    <t>Сельский дом культуры в с. Галаново Каракулинского района Удмуртской Республики</t>
  </si>
  <si>
    <t xml:space="preserve">Администрация МО «Город Воткинск»
</t>
  </si>
  <si>
    <t>Проект Адресной инвестиционной программы Удмуртской Республики на 2021 год и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</si>
</sst>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</cellStyleXfs>
  <cellXfs count="60">
    <xf numFmtId="0" fontId="0" fillId="0" borderId="0" xfId="0"/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0" fillId="0" borderId="0" xfId="0" applyFill="1"/>
    <xf numFmtId="0" fontId="14" fillId="0" borderId="0" xfId="0" applyFont="1" applyFill="1"/>
    <xf numFmtId="0" fontId="2" fillId="0" borderId="2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/>
    <xf numFmtId="164" fontId="1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top"/>
    </xf>
    <xf numFmtId="0" fontId="2" fillId="20" borderId="0" xfId="0" applyFont="1" applyFill="1"/>
    <xf numFmtId="0" fontId="0" fillId="20" borderId="0" xfId="0" applyFill="1"/>
    <xf numFmtId="0" fontId="8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 indent="2"/>
    </xf>
    <xf numFmtId="164" fontId="1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top" wrapText="1" indent="2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</cellXfs>
  <cellStyles count="21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72"/>
  <sheetViews>
    <sheetView tabSelected="1" view="pageBreakPreview" topLeftCell="A152" zoomScale="70" zoomScaleNormal="60" zoomScaleSheetLayoutView="70" workbookViewId="0">
      <selection activeCell="A152" sqref="A151:XFD152"/>
    </sheetView>
  </sheetViews>
  <sheetFormatPr defaultRowHeight="15"/>
  <cols>
    <col min="1" max="1" width="64.28515625" style="1" customWidth="1"/>
    <col min="2" max="2" width="21.28515625" style="1" customWidth="1"/>
    <col min="3" max="3" width="21.140625" style="1" customWidth="1"/>
    <col min="4" max="4" width="10" style="1" customWidth="1"/>
    <col min="5" max="5" width="18.140625" style="1" customWidth="1"/>
    <col min="6" max="6" width="16.140625" style="1" customWidth="1"/>
    <col min="7" max="7" width="19.28515625" style="16" customWidth="1"/>
    <col min="8" max="8" width="14.42578125" style="1" customWidth="1"/>
    <col min="9" max="9" width="41.42578125" style="1" customWidth="1"/>
    <col min="10" max="16384" width="9.140625" style="2"/>
  </cols>
  <sheetData>
    <row r="1" spans="1:250 16378:16378" ht="20.25" customHeight="1">
      <c r="A1" s="19" t="s">
        <v>198</v>
      </c>
      <c r="B1" s="19"/>
      <c r="C1" s="19"/>
      <c r="D1" s="19"/>
      <c r="E1" s="19"/>
      <c r="F1" s="19"/>
      <c r="G1" s="19"/>
      <c r="H1" s="19"/>
      <c r="I1" s="1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 16378:16378">
      <c r="A2" s="9"/>
      <c r="B2" s="9"/>
      <c r="C2" s="9"/>
      <c r="D2" s="9"/>
      <c r="E2" s="9"/>
      <c r="F2" s="9"/>
      <c r="G2" s="1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 16378:16378" ht="20.25">
      <c r="A3" s="9"/>
      <c r="B3" s="9"/>
      <c r="C3" s="9"/>
      <c r="D3" s="9"/>
      <c r="E3" s="9"/>
      <c r="F3" s="9"/>
      <c r="G3" s="14"/>
      <c r="H3" s="9"/>
      <c r="I3" s="3" t="s"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 16378:16378" ht="15" customHeight="1">
      <c r="A4" s="20" t="s">
        <v>1</v>
      </c>
      <c r="B4" s="20" t="s">
        <v>9</v>
      </c>
      <c r="C4" s="20" t="s">
        <v>10</v>
      </c>
      <c r="D4" s="21" t="s">
        <v>52</v>
      </c>
      <c r="E4" s="22" t="s">
        <v>55</v>
      </c>
      <c r="F4" s="23" t="s">
        <v>11</v>
      </c>
      <c r="G4" s="23"/>
      <c r="H4" s="23"/>
      <c r="I4" s="20" t="s">
        <v>192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 16378:16378" ht="100.5" customHeight="1">
      <c r="A5" s="24"/>
      <c r="B5" s="20"/>
      <c r="C5" s="24"/>
      <c r="D5" s="25"/>
      <c r="E5" s="26"/>
      <c r="F5" s="4" t="s">
        <v>12</v>
      </c>
      <c r="G5" s="4" t="s">
        <v>13</v>
      </c>
      <c r="H5" s="4" t="s">
        <v>14</v>
      </c>
      <c r="I5" s="2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 16378:16378">
      <c r="A6" s="5">
        <v>1</v>
      </c>
      <c r="B6" s="5">
        <v>2</v>
      </c>
      <c r="C6" s="5">
        <v>3</v>
      </c>
      <c r="D6" s="5">
        <v>4</v>
      </c>
      <c r="E6" s="6">
        <v>5</v>
      </c>
      <c r="F6" s="27">
        <v>6</v>
      </c>
      <c r="G6" s="27">
        <v>7</v>
      </c>
      <c r="H6" s="27">
        <v>8</v>
      </c>
      <c r="I6" s="5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XEX6" s="2">
        <f>SUM(A6:XEW6)</f>
        <v>45</v>
      </c>
    </row>
    <row r="7" spans="1:250 16378:16378" s="7" customFormat="1" ht="18.7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 16378:16378" s="7" customFormat="1" ht="119.25" customHeight="1">
      <c r="A8" s="29" t="s">
        <v>34</v>
      </c>
      <c r="B8" s="30"/>
      <c r="C8" s="30"/>
      <c r="D8" s="31"/>
      <c r="E8" s="31"/>
      <c r="F8" s="32"/>
      <c r="G8" s="32"/>
      <c r="H8" s="31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  <row r="9" spans="1:250 16378:16378" s="7" customFormat="1" ht="43.5" customHeight="1">
      <c r="A9" s="34" t="s">
        <v>82</v>
      </c>
      <c r="B9" s="35" t="s">
        <v>16</v>
      </c>
      <c r="C9" s="35" t="s">
        <v>17</v>
      </c>
      <c r="D9" s="35" t="s">
        <v>106</v>
      </c>
      <c r="E9" s="36">
        <f>F9+G9</f>
        <v>8375.9</v>
      </c>
      <c r="F9" s="36">
        <v>8375.9</v>
      </c>
      <c r="G9" s="36"/>
      <c r="H9" s="35"/>
      <c r="I9" s="33" t="s">
        <v>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 16378:16378" s="7" customFormat="1" ht="61.5" customHeight="1">
      <c r="A10" s="34" t="s">
        <v>143</v>
      </c>
      <c r="B10" s="35" t="s">
        <v>16</v>
      </c>
      <c r="C10" s="35" t="s">
        <v>157</v>
      </c>
      <c r="D10" s="35" t="s">
        <v>56</v>
      </c>
      <c r="E10" s="36">
        <f>F10+G10</f>
        <v>562</v>
      </c>
      <c r="F10" s="36">
        <v>562</v>
      </c>
      <c r="G10" s="36"/>
      <c r="H10" s="35"/>
      <c r="I10" s="33" t="s"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 16378:16378" s="7" customFormat="1" ht="18.75">
      <c r="A11" s="37" t="s">
        <v>3</v>
      </c>
      <c r="B11" s="37"/>
      <c r="C11" s="37"/>
      <c r="D11" s="31"/>
      <c r="E11" s="38">
        <f>SUM(E9:E10)</f>
        <v>8937.9</v>
      </c>
      <c r="F11" s="38">
        <f t="shared" ref="F11:H11" si="0">SUM(F9:F10)</f>
        <v>8937.9</v>
      </c>
      <c r="G11" s="38">
        <f t="shared" si="0"/>
        <v>0</v>
      </c>
      <c r="H11" s="38">
        <f t="shared" si="0"/>
        <v>0</v>
      </c>
      <c r="I11" s="3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 16378:16378" s="7" customFormat="1" ht="18.75">
      <c r="A12" s="37"/>
      <c r="B12" s="37"/>
      <c r="C12" s="37"/>
      <c r="D12" s="31"/>
      <c r="E12" s="38"/>
      <c r="F12" s="38"/>
      <c r="G12" s="38"/>
      <c r="H12" s="38"/>
      <c r="I12" s="3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 16378:16378" s="7" customFormat="1" ht="139.5" customHeight="1">
      <c r="A13" s="39" t="s">
        <v>116</v>
      </c>
      <c r="B13" s="40"/>
      <c r="C13" s="40"/>
      <c r="D13" s="41"/>
      <c r="E13" s="41"/>
      <c r="F13" s="42"/>
      <c r="G13" s="43"/>
      <c r="H13" s="41"/>
      <c r="I13" s="3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 16378:16378" s="7" customFormat="1" ht="43.5" customHeight="1">
      <c r="A14" s="33" t="s">
        <v>54</v>
      </c>
      <c r="B14" s="35" t="s">
        <v>59</v>
      </c>
      <c r="C14" s="35" t="s">
        <v>80</v>
      </c>
      <c r="D14" s="35" t="s">
        <v>132</v>
      </c>
      <c r="E14" s="36">
        <f>F14+G14</f>
        <v>67786.600000000006</v>
      </c>
      <c r="F14" s="36">
        <v>12876.1</v>
      </c>
      <c r="G14" s="36">
        <v>54910.5</v>
      </c>
      <c r="H14" s="44"/>
      <c r="I14" s="33" t="s">
        <v>40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 16378:16378" s="7" customFormat="1" ht="61.5" customHeight="1">
      <c r="A15" s="33" t="s">
        <v>28</v>
      </c>
      <c r="B15" s="35" t="s">
        <v>18</v>
      </c>
      <c r="C15" s="35" t="s">
        <v>81</v>
      </c>
      <c r="D15" s="35" t="s">
        <v>56</v>
      </c>
      <c r="E15" s="36">
        <f t="shared" ref="E15:E22" si="1">F15+G15</f>
        <v>7602.2000000000007</v>
      </c>
      <c r="F15" s="36">
        <v>1444.4</v>
      </c>
      <c r="G15" s="36">
        <v>6157.8</v>
      </c>
      <c r="H15" s="44"/>
      <c r="I15" s="33" t="s">
        <v>31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 16378:16378" s="7" customFormat="1" ht="45.75" customHeight="1">
      <c r="A16" s="33" t="s">
        <v>133</v>
      </c>
      <c r="B16" s="35" t="s">
        <v>18</v>
      </c>
      <c r="C16" s="35" t="s">
        <v>147</v>
      </c>
      <c r="D16" s="35" t="s">
        <v>56</v>
      </c>
      <c r="E16" s="36">
        <f t="shared" si="1"/>
        <v>28437.600000000002</v>
      </c>
      <c r="F16" s="36">
        <v>5403.7</v>
      </c>
      <c r="G16" s="36">
        <v>23033.9</v>
      </c>
      <c r="H16" s="44"/>
      <c r="I16" s="33" t="s">
        <v>31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7" customFormat="1" ht="83.25" customHeight="1">
      <c r="A17" s="33" t="s">
        <v>36</v>
      </c>
      <c r="B17" s="35" t="s">
        <v>18</v>
      </c>
      <c r="C17" s="35" t="s">
        <v>148</v>
      </c>
      <c r="D17" s="35" t="s">
        <v>56</v>
      </c>
      <c r="E17" s="36">
        <f t="shared" si="1"/>
        <v>6458.5</v>
      </c>
      <c r="F17" s="36">
        <v>1227.2</v>
      </c>
      <c r="G17" s="36">
        <v>5231.3</v>
      </c>
      <c r="H17" s="44"/>
      <c r="I17" s="33" t="s">
        <v>78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7" customFormat="1" ht="43.5" customHeight="1">
      <c r="A18" s="33" t="s">
        <v>42</v>
      </c>
      <c r="B18" s="35" t="s">
        <v>18</v>
      </c>
      <c r="C18" s="35" t="s">
        <v>62</v>
      </c>
      <c r="D18" s="35" t="s">
        <v>56</v>
      </c>
      <c r="E18" s="36">
        <f t="shared" si="1"/>
        <v>12424.699999999999</v>
      </c>
      <c r="F18" s="36">
        <v>2360.9</v>
      </c>
      <c r="G18" s="36">
        <v>10063.799999999999</v>
      </c>
      <c r="H18" s="44"/>
      <c r="I18" s="33" t="s">
        <v>37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7" customFormat="1" ht="60" customHeight="1">
      <c r="A19" s="33" t="s">
        <v>29</v>
      </c>
      <c r="B19" s="35" t="s">
        <v>15</v>
      </c>
      <c r="C19" s="35" t="s">
        <v>53</v>
      </c>
      <c r="D19" s="35" t="s">
        <v>56</v>
      </c>
      <c r="E19" s="36">
        <f t="shared" si="1"/>
        <v>3973.6</v>
      </c>
      <c r="F19" s="36">
        <v>3973.6</v>
      </c>
      <c r="G19" s="36"/>
      <c r="H19" s="44"/>
      <c r="I19" s="33" t="s">
        <v>138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7" customFormat="1" ht="60.75" customHeight="1">
      <c r="A20" s="33" t="s">
        <v>190</v>
      </c>
      <c r="B20" s="35" t="s">
        <v>18</v>
      </c>
      <c r="C20" s="35" t="s">
        <v>149</v>
      </c>
      <c r="D20" s="35" t="s">
        <v>56</v>
      </c>
      <c r="E20" s="36">
        <f t="shared" si="1"/>
        <v>12103.8</v>
      </c>
      <c r="F20" s="36">
        <v>2299.9</v>
      </c>
      <c r="G20" s="36">
        <v>9803.9</v>
      </c>
      <c r="H20" s="44"/>
      <c r="I20" s="33" t="s">
        <v>134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7" customFormat="1" ht="62.25" customHeight="1">
      <c r="A21" s="33" t="s">
        <v>135</v>
      </c>
      <c r="B21" s="35" t="s">
        <v>18</v>
      </c>
      <c r="C21" s="35" t="s">
        <v>57</v>
      </c>
      <c r="D21" s="35" t="s">
        <v>56</v>
      </c>
      <c r="E21" s="36">
        <f t="shared" si="1"/>
        <v>29882.7</v>
      </c>
      <c r="F21" s="36">
        <v>5678.2</v>
      </c>
      <c r="G21" s="36">
        <v>24204.5</v>
      </c>
      <c r="H21" s="44"/>
      <c r="I21" s="33" t="s">
        <v>90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7" customFormat="1" ht="43.5" customHeight="1">
      <c r="A22" s="33" t="s">
        <v>50</v>
      </c>
      <c r="B22" s="35" t="s">
        <v>18</v>
      </c>
      <c r="C22" s="35" t="s">
        <v>150</v>
      </c>
      <c r="D22" s="35" t="s">
        <v>132</v>
      </c>
      <c r="E22" s="36">
        <f t="shared" si="1"/>
        <v>124285.7</v>
      </c>
      <c r="F22" s="36">
        <v>23616.2</v>
      </c>
      <c r="G22" s="36">
        <v>100669.5</v>
      </c>
      <c r="H22" s="44"/>
      <c r="I22" s="33" t="s">
        <v>51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7" customFormat="1" ht="41.25" customHeight="1">
      <c r="A23" s="33" t="s">
        <v>50</v>
      </c>
      <c r="B23" s="35" t="s">
        <v>18</v>
      </c>
      <c r="C23" s="35" t="s">
        <v>150</v>
      </c>
      <c r="D23" s="35" t="s">
        <v>132</v>
      </c>
      <c r="E23" s="36">
        <f t="shared" ref="E23" si="2">F23+G23</f>
        <v>15999.7</v>
      </c>
      <c r="F23" s="36">
        <v>15999.7</v>
      </c>
      <c r="G23" s="36"/>
      <c r="H23" s="44"/>
      <c r="I23" s="33" t="s">
        <v>51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7" customFormat="1" ht="18.75">
      <c r="A24" s="45" t="s">
        <v>3</v>
      </c>
      <c r="B24" s="45"/>
      <c r="C24" s="45"/>
      <c r="D24" s="41"/>
      <c r="E24" s="46">
        <f>SUM(E14:E23)</f>
        <v>308955.10000000003</v>
      </c>
      <c r="F24" s="46">
        <f t="shared" ref="F24:H24" si="3">SUM(F14:F23)</f>
        <v>74879.899999999994</v>
      </c>
      <c r="G24" s="46">
        <f t="shared" si="3"/>
        <v>234075.2</v>
      </c>
      <c r="H24" s="46">
        <f t="shared" si="3"/>
        <v>0</v>
      </c>
      <c r="I24" s="3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7" customFormat="1" ht="18.75">
      <c r="A25" s="45"/>
      <c r="B25" s="45"/>
      <c r="C25" s="45"/>
      <c r="D25" s="41"/>
      <c r="E25" s="46"/>
      <c r="F25" s="46"/>
      <c r="G25" s="46"/>
      <c r="H25" s="46"/>
      <c r="I25" s="3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7" customFormat="1" ht="120" customHeight="1">
      <c r="A26" s="39" t="s">
        <v>19</v>
      </c>
      <c r="B26" s="45"/>
      <c r="C26" s="45"/>
      <c r="D26" s="41"/>
      <c r="E26" s="46"/>
      <c r="F26" s="46"/>
      <c r="G26" s="46"/>
      <c r="H26" s="46"/>
      <c r="I26" s="3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7" customFormat="1" ht="79.5" customHeight="1">
      <c r="A27" s="33" t="s">
        <v>26</v>
      </c>
      <c r="B27" s="35" t="s">
        <v>16</v>
      </c>
      <c r="C27" s="35" t="s">
        <v>158</v>
      </c>
      <c r="D27" s="35" t="s">
        <v>46</v>
      </c>
      <c r="E27" s="36">
        <f>F27+G27</f>
        <v>148195.79999999999</v>
      </c>
      <c r="F27" s="36">
        <v>148195.79999999999</v>
      </c>
      <c r="G27" s="35"/>
      <c r="H27" s="35"/>
      <c r="I27" s="33" t="s">
        <v>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7" customFormat="1" ht="81" customHeight="1">
      <c r="A28" s="33" t="s">
        <v>27</v>
      </c>
      <c r="B28" s="35" t="s">
        <v>123</v>
      </c>
      <c r="C28" s="35" t="s">
        <v>112</v>
      </c>
      <c r="D28" s="35" t="s">
        <v>33</v>
      </c>
      <c r="E28" s="36">
        <f>F28+G28</f>
        <v>173652</v>
      </c>
      <c r="F28" s="36">
        <v>173652</v>
      </c>
      <c r="G28" s="46"/>
      <c r="H28" s="46"/>
      <c r="I28" s="33" t="s">
        <v>107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7" customFormat="1" ht="22.5" customHeight="1">
      <c r="A29" s="45" t="s">
        <v>3</v>
      </c>
      <c r="B29" s="31"/>
      <c r="C29" s="31"/>
      <c r="D29" s="31"/>
      <c r="E29" s="46">
        <f>SUM(E27:E28)</f>
        <v>321847.8</v>
      </c>
      <c r="F29" s="46">
        <f t="shared" ref="F29:H29" si="4">SUM(F27:F28)</f>
        <v>321847.8</v>
      </c>
      <c r="G29" s="46">
        <f t="shared" si="4"/>
        <v>0</v>
      </c>
      <c r="H29" s="46">
        <f t="shared" si="4"/>
        <v>0</v>
      </c>
      <c r="I29" s="3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7" customFormat="1" ht="18.75">
      <c r="A30" s="45"/>
      <c r="B30" s="31"/>
      <c r="C30" s="31"/>
      <c r="D30" s="31"/>
      <c r="E30" s="31"/>
      <c r="F30" s="32"/>
      <c r="G30" s="32"/>
      <c r="H30" s="31"/>
      <c r="I30" s="3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7" customFormat="1" ht="102" customHeight="1">
      <c r="A31" s="39" t="s">
        <v>118</v>
      </c>
      <c r="B31" s="45"/>
      <c r="C31" s="45"/>
      <c r="D31" s="41"/>
      <c r="E31" s="46"/>
      <c r="F31" s="46"/>
      <c r="G31" s="46"/>
      <c r="H31" s="47"/>
      <c r="I31" s="3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7" customFormat="1" ht="61.5" customHeight="1">
      <c r="A32" s="33" t="s">
        <v>175</v>
      </c>
      <c r="B32" s="35" t="s">
        <v>18</v>
      </c>
      <c r="C32" s="35" t="s">
        <v>172</v>
      </c>
      <c r="D32" s="48" t="s">
        <v>159</v>
      </c>
      <c r="E32" s="36">
        <f>F32+G32</f>
        <v>1695.3</v>
      </c>
      <c r="F32" s="36">
        <v>1695.3</v>
      </c>
      <c r="G32" s="36"/>
      <c r="H32" s="49"/>
      <c r="I32" s="33" t="s">
        <v>151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7" customFormat="1" ht="61.5" customHeight="1">
      <c r="A33" s="33" t="s">
        <v>176</v>
      </c>
      <c r="B33" s="35" t="s">
        <v>18</v>
      </c>
      <c r="C33" s="35" t="s">
        <v>161</v>
      </c>
      <c r="D33" s="48" t="s">
        <v>159</v>
      </c>
      <c r="E33" s="36">
        <f>F33+G33</f>
        <v>1429.3</v>
      </c>
      <c r="F33" s="36">
        <v>1429.3</v>
      </c>
      <c r="G33" s="36"/>
      <c r="H33" s="49"/>
      <c r="I33" s="33" t="s">
        <v>151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7" customFormat="1" ht="61.5" customHeight="1">
      <c r="A34" s="33" t="s">
        <v>178</v>
      </c>
      <c r="B34" s="35" t="s">
        <v>18</v>
      </c>
      <c r="C34" s="35" t="s">
        <v>179</v>
      </c>
      <c r="D34" s="48" t="s">
        <v>159</v>
      </c>
      <c r="E34" s="36">
        <f t="shared" ref="E34:E40" si="5">F34+G34</f>
        <v>2468.6</v>
      </c>
      <c r="F34" s="36">
        <v>2468.6</v>
      </c>
      <c r="G34" s="36"/>
      <c r="H34" s="49"/>
      <c r="I34" s="33" t="s">
        <v>151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7" customFormat="1" ht="60.75" customHeight="1">
      <c r="A35" s="33" t="s">
        <v>180</v>
      </c>
      <c r="B35" s="35" t="s">
        <v>18</v>
      </c>
      <c r="C35" s="35" t="s">
        <v>181</v>
      </c>
      <c r="D35" s="48" t="s">
        <v>159</v>
      </c>
      <c r="E35" s="36">
        <f t="shared" si="5"/>
        <v>389.3</v>
      </c>
      <c r="F35" s="36">
        <v>389.3</v>
      </c>
      <c r="G35" s="36"/>
      <c r="H35" s="49"/>
      <c r="I35" s="33" t="s">
        <v>151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7" customFormat="1" ht="185.25" customHeight="1">
      <c r="A36" s="33" t="s">
        <v>182</v>
      </c>
      <c r="B36" s="35" t="s">
        <v>18</v>
      </c>
      <c r="C36" s="35" t="s">
        <v>188</v>
      </c>
      <c r="D36" s="48" t="s">
        <v>159</v>
      </c>
      <c r="E36" s="36">
        <f t="shared" si="5"/>
        <v>10939.5</v>
      </c>
      <c r="F36" s="36">
        <v>10939.5</v>
      </c>
      <c r="G36" s="36"/>
      <c r="H36" s="49"/>
      <c r="I36" s="33" t="s">
        <v>151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s="7" customFormat="1" ht="139.5" customHeight="1">
      <c r="A37" s="33" t="s">
        <v>183</v>
      </c>
      <c r="B37" s="35" t="s">
        <v>18</v>
      </c>
      <c r="C37" s="35" t="s">
        <v>187</v>
      </c>
      <c r="D37" s="48" t="s">
        <v>159</v>
      </c>
      <c r="E37" s="36">
        <f t="shared" si="5"/>
        <v>6435</v>
      </c>
      <c r="F37" s="36">
        <v>6435</v>
      </c>
      <c r="G37" s="36"/>
      <c r="H37" s="49"/>
      <c r="I37" s="33" t="s">
        <v>151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7" customFormat="1" ht="98.25" customHeight="1">
      <c r="A38" s="33" t="s">
        <v>177</v>
      </c>
      <c r="B38" s="35" t="s">
        <v>18</v>
      </c>
      <c r="C38" s="35" t="s">
        <v>174</v>
      </c>
      <c r="D38" s="48" t="s">
        <v>159</v>
      </c>
      <c r="E38" s="36">
        <f t="shared" ref="E38" si="6">F38+G38</f>
        <v>1152</v>
      </c>
      <c r="F38" s="36">
        <v>1152</v>
      </c>
      <c r="G38" s="36"/>
      <c r="H38" s="49"/>
      <c r="I38" s="33" t="s">
        <v>117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7" customFormat="1" ht="83.25" customHeight="1">
      <c r="A39" s="33" t="s">
        <v>184</v>
      </c>
      <c r="B39" s="35" t="s">
        <v>18</v>
      </c>
      <c r="C39" s="35" t="s">
        <v>173</v>
      </c>
      <c r="D39" s="48" t="s">
        <v>159</v>
      </c>
      <c r="E39" s="36">
        <f t="shared" si="5"/>
        <v>1118.7</v>
      </c>
      <c r="F39" s="36">
        <v>1118.7</v>
      </c>
      <c r="G39" s="36"/>
      <c r="H39" s="49"/>
      <c r="I39" s="33" t="s">
        <v>160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250" s="7" customFormat="1" ht="84" customHeight="1">
      <c r="A40" s="33" t="s">
        <v>185</v>
      </c>
      <c r="B40" s="35" t="s">
        <v>18</v>
      </c>
      <c r="C40" s="35" t="s">
        <v>186</v>
      </c>
      <c r="D40" s="48" t="s">
        <v>159</v>
      </c>
      <c r="E40" s="36">
        <f t="shared" si="5"/>
        <v>1314.8</v>
      </c>
      <c r="F40" s="36">
        <v>1314.8</v>
      </c>
      <c r="G40" s="36"/>
      <c r="H40" s="49"/>
      <c r="I40" s="33" t="s">
        <v>160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s="17" customFormat="1" ht="18.75">
      <c r="A41" s="45" t="s">
        <v>3</v>
      </c>
      <c r="B41" s="45"/>
      <c r="C41" s="45"/>
      <c r="D41" s="41"/>
      <c r="E41" s="46">
        <f>SUM(E32:E40)</f>
        <v>26942.5</v>
      </c>
      <c r="F41" s="46">
        <f>SUM(F32:F40)</f>
        <v>26942.5</v>
      </c>
      <c r="G41" s="46">
        <f>SUM(G32:G40)</f>
        <v>0</v>
      </c>
      <c r="H41" s="46">
        <f>SUM(H32:H40)</f>
        <v>0</v>
      </c>
      <c r="I41" s="3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</row>
    <row r="42" spans="1:250" s="17" customFormat="1" ht="18.75">
      <c r="A42" s="45"/>
      <c r="B42" s="45"/>
      <c r="C42" s="45"/>
      <c r="D42" s="41"/>
      <c r="E42" s="46"/>
      <c r="F42" s="46"/>
      <c r="G42" s="46"/>
      <c r="H42" s="47"/>
      <c r="I42" s="3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</row>
    <row r="43" spans="1:250" s="7" customFormat="1" ht="119.25" customHeight="1">
      <c r="A43" s="39" t="s">
        <v>83</v>
      </c>
      <c r="B43" s="45"/>
      <c r="C43" s="45"/>
      <c r="D43" s="41"/>
      <c r="E43" s="46"/>
      <c r="F43" s="46"/>
      <c r="G43" s="46"/>
      <c r="H43" s="47"/>
      <c r="I43" s="3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</row>
    <row r="44" spans="1:250" s="7" customFormat="1" ht="42.75" customHeight="1">
      <c r="A44" s="33" t="s">
        <v>139</v>
      </c>
      <c r="B44" s="35" t="s">
        <v>18</v>
      </c>
      <c r="C44" s="50" t="s">
        <v>144</v>
      </c>
      <c r="D44" s="48" t="s">
        <v>145</v>
      </c>
      <c r="E44" s="36">
        <f>F44+G44</f>
        <v>83845</v>
      </c>
      <c r="F44" s="36">
        <v>83845</v>
      </c>
      <c r="G44" s="38"/>
      <c r="H44" s="38"/>
      <c r="I44" s="33" t="s">
        <v>30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</row>
    <row r="45" spans="1:250" s="7" customFormat="1" ht="61.5" customHeight="1">
      <c r="A45" s="33" t="s">
        <v>140</v>
      </c>
      <c r="B45" s="35" t="s">
        <v>146</v>
      </c>
      <c r="C45" s="50" t="s">
        <v>39</v>
      </c>
      <c r="D45" s="48" t="s">
        <v>124</v>
      </c>
      <c r="E45" s="36">
        <f t="shared" ref="E45:E47" si="7">F45+G45</f>
        <v>50810</v>
      </c>
      <c r="F45" s="36">
        <v>50810</v>
      </c>
      <c r="G45" s="38"/>
      <c r="H45" s="38"/>
      <c r="I45" s="33" t="s">
        <v>30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</row>
    <row r="46" spans="1:250" s="7" customFormat="1" ht="43.5" customHeight="1">
      <c r="A46" s="33" t="s">
        <v>141</v>
      </c>
      <c r="B46" s="35" t="s">
        <v>18</v>
      </c>
      <c r="C46" s="50" t="s">
        <v>144</v>
      </c>
      <c r="D46" s="48" t="s">
        <v>145</v>
      </c>
      <c r="E46" s="36">
        <f t="shared" si="7"/>
        <v>83845</v>
      </c>
      <c r="F46" s="36">
        <v>83845</v>
      </c>
      <c r="G46" s="38"/>
      <c r="H46" s="38"/>
      <c r="I46" s="33" t="s">
        <v>142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</row>
    <row r="47" spans="1:250" s="7" customFormat="1" ht="43.5" customHeight="1">
      <c r="A47" s="33" t="s">
        <v>100</v>
      </c>
      <c r="B47" s="35" t="s">
        <v>18</v>
      </c>
      <c r="C47" s="35" t="s">
        <v>20</v>
      </c>
      <c r="D47" s="48" t="s">
        <v>120</v>
      </c>
      <c r="E47" s="36">
        <f t="shared" si="7"/>
        <v>270488.90000000002</v>
      </c>
      <c r="F47" s="36">
        <v>51392.9</v>
      </c>
      <c r="G47" s="36">
        <v>219096</v>
      </c>
      <c r="H47" s="48"/>
      <c r="I47" s="33" t="s">
        <v>117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</row>
    <row r="48" spans="1:250" s="7" customFormat="1" ht="43.5" customHeight="1">
      <c r="A48" s="33" t="s">
        <v>100</v>
      </c>
      <c r="B48" s="35" t="s">
        <v>18</v>
      </c>
      <c r="C48" s="35" t="s">
        <v>20</v>
      </c>
      <c r="D48" s="48" t="s">
        <v>120</v>
      </c>
      <c r="E48" s="36">
        <f t="shared" ref="E48" si="8">F48+G48</f>
        <v>5791.1</v>
      </c>
      <c r="F48" s="36">
        <v>5791.1</v>
      </c>
      <c r="G48" s="36"/>
      <c r="H48" s="48"/>
      <c r="I48" s="33" t="s">
        <v>117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</row>
    <row r="49" spans="1:250" s="7" customFormat="1" ht="18.75">
      <c r="A49" s="45" t="s">
        <v>3</v>
      </c>
      <c r="B49" s="45"/>
      <c r="C49" s="45"/>
      <c r="D49" s="41"/>
      <c r="E49" s="46">
        <f>SUM(E44:E48)</f>
        <v>494780</v>
      </c>
      <c r="F49" s="46">
        <f t="shared" ref="F49:H49" si="9">SUM(F44:F48)</f>
        <v>275684</v>
      </c>
      <c r="G49" s="46">
        <f t="shared" si="9"/>
        <v>219096</v>
      </c>
      <c r="H49" s="46">
        <f t="shared" si="9"/>
        <v>0</v>
      </c>
      <c r="I49" s="3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</row>
    <row r="50" spans="1:250" s="7" customFormat="1" ht="18.75">
      <c r="A50" s="45"/>
      <c r="B50" s="45"/>
      <c r="C50" s="45"/>
      <c r="D50" s="41"/>
      <c r="E50" s="46"/>
      <c r="F50" s="46"/>
      <c r="G50" s="46"/>
      <c r="H50" s="47"/>
      <c r="I50" s="3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</row>
    <row r="51" spans="1:250" s="7" customFormat="1" ht="196.5" customHeight="1">
      <c r="A51" s="29" t="s">
        <v>79</v>
      </c>
      <c r="B51" s="30"/>
      <c r="C51" s="30"/>
      <c r="D51" s="31"/>
      <c r="E51" s="31"/>
      <c r="F51" s="32"/>
      <c r="G51" s="32"/>
      <c r="H51" s="31"/>
      <c r="I51" s="3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</row>
    <row r="52" spans="1:250" s="7" customFormat="1" ht="81.75" customHeight="1">
      <c r="A52" s="33" t="s">
        <v>85</v>
      </c>
      <c r="B52" s="50" t="s">
        <v>18</v>
      </c>
      <c r="C52" s="50" t="s">
        <v>97</v>
      </c>
      <c r="D52" s="50" t="s">
        <v>64</v>
      </c>
      <c r="E52" s="36">
        <f>F52+G52</f>
        <v>34443.100000000006</v>
      </c>
      <c r="F52" s="36">
        <v>1033.3</v>
      </c>
      <c r="G52" s="36">
        <v>33409.800000000003</v>
      </c>
      <c r="H52" s="31"/>
      <c r="I52" s="33" t="s">
        <v>40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</row>
    <row r="53" spans="1:250" s="7" customFormat="1" ht="81.75" customHeight="1">
      <c r="A53" s="33" t="s">
        <v>85</v>
      </c>
      <c r="B53" s="50" t="s">
        <v>18</v>
      </c>
      <c r="C53" s="50" t="s">
        <v>97</v>
      </c>
      <c r="D53" s="50" t="s">
        <v>64</v>
      </c>
      <c r="E53" s="36">
        <f t="shared" ref="E53:E79" si="10">F53+G53</f>
        <v>32292.2</v>
      </c>
      <c r="F53" s="36">
        <v>32292.2</v>
      </c>
      <c r="G53" s="36"/>
      <c r="H53" s="31"/>
      <c r="I53" s="33" t="s">
        <v>40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</row>
    <row r="54" spans="1:250" s="7" customFormat="1" ht="62.25" customHeight="1">
      <c r="A54" s="33" t="s">
        <v>63</v>
      </c>
      <c r="B54" s="50" t="s">
        <v>18</v>
      </c>
      <c r="C54" s="50" t="s">
        <v>21</v>
      </c>
      <c r="D54" s="50" t="s">
        <v>64</v>
      </c>
      <c r="E54" s="36">
        <f>F54+G54</f>
        <v>55109</v>
      </c>
      <c r="F54" s="36">
        <v>1653.3</v>
      </c>
      <c r="G54" s="36">
        <v>53455.7</v>
      </c>
      <c r="H54" s="51"/>
      <c r="I54" s="33" t="s">
        <v>47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</row>
    <row r="55" spans="1:250" s="7" customFormat="1" ht="62.25" customHeight="1">
      <c r="A55" s="33" t="s">
        <v>63</v>
      </c>
      <c r="B55" s="50" t="s">
        <v>18</v>
      </c>
      <c r="C55" s="50" t="s">
        <v>21</v>
      </c>
      <c r="D55" s="50" t="s">
        <v>64</v>
      </c>
      <c r="E55" s="36">
        <f t="shared" si="10"/>
        <v>33847.599999999999</v>
      </c>
      <c r="F55" s="36">
        <v>33847.599999999999</v>
      </c>
      <c r="G55" s="36"/>
      <c r="H55" s="51"/>
      <c r="I55" s="33" t="s">
        <v>47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</row>
    <row r="56" spans="1:250" s="7" customFormat="1" ht="46.5" customHeight="1">
      <c r="A56" s="33" t="s">
        <v>86</v>
      </c>
      <c r="B56" s="50" t="s">
        <v>18</v>
      </c>
      <c r="C56" s="50" t="s">
        <v>25</v>
      </c>
      <c r="D56" s="50" t="s">
        <v>64</v>
      </c>
      <c r="E56" s="36">
        <f t="shared" si="10"/>
        <v>151549.5</v>
      </c>
      <c r="F56" s="36">
        <v>4546.5</v>
      </c>
      <c r="G56" s="36">
        <v>147003</v>
      </c>
      <c r="H56" s="51"/>
      <c r="I56" s="33" t="s">
        <v>30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</row>
    <row r="57" spans="1:250" s="7" customFormat="1" ht="46.5" customHeight="1">
      <c r="A57" s="33" t="s">
        <v>86</v>
      </c>
      <c r="B57" s="35" t="s">
        <v>18</v>
      </c>
      <c r="C57" s="35" t="s">
        <v>25</v>
      </c>
      <c r="D57" s="35" t="s">
        <v>64</v>
      </c>
      <c r="E57" s="36">
        <f t="shared" ref="E57" si="11">F57+G57</f>
        <v>61373.3</v>
      </c>
      <c r="F57" s="36">
        <v>61373.3</v>
      </c>
      <c r="G57" s="36"/>
      <c r="H57" s="51"/>
      <c r="I57" s="33" t="s">
        <v>30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s="7" customFormat="1" ht="81" customHeight="1">
      <c r="A58" s="33" t="s">
        <v>66</v>
      </c>
      <c r="B58" s="35" t="s">
        <v>18</v>
      </c>
      <c r="C58" s="35" t="s">
        <v>65</v>
      </c>
      <c r="D58" s="35" t="s">
        <v>64</v>
      </c>
      <c r="E58" s="36">
        <f t="shared" si="10"/>
        <v>34443.100000000006</v>
      </c>
      <c r="F58" s="36">
        <v>1033.3</v>
      </c>
      <c r="G58" s="36">
        <v>33409.800000000003</v>
      </c>
      <c r="H58" s="51"/>
      <c r="I58" s="33" t="s">
        <v>30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s="7" customFormat="1" ht="84.75" customHeight="1">
      <c r="A59" s="33" t="s">
        <v>66</v>
      </c>
      <c r="B59" s="35" t="s">
        <v>18</v>
      </c>
      <c r="C59" s="35" t="s">
        <v>65</v>
      </c>
      <c r="D59" s="35" t="s">
        <v>64</v>
      </c>
      <c r="E59" s="36">
        <f t="shared" si="10"/>
        <v>32175.7</v>
      </c>
      <c r="F59" s="36">
        <v>32175.7</v>
      </c>
      <c r="G59" s="36"/>
      <c r="H59" s="51"/>
      <c r="I59" s="33" t="s">
        <v>30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s="7" customFormat="1" ht="60.75" customHeight="1">
      <c r="A60" s="33" t="s">
        <v>105</v>
      </c>
      <c r="B60" s="35" t="s">
        <v>18</v>
      </c>
      <c r="C60" s="35" t="s">
        <v>21</v>
      </c>
      <c r="D60" s="35" t="s">
        <v>64</v>
      </c>
      <c r="E60" s="36">
        <f t="shared" si="10"/>
        <v>55109</v>
      </c>
      <c r="F60" s="36">
        <v>1653.3</v>
      </c>
      <c r="G60" s="36">
        <v>53455.7</v>
      </c>
      <c r="H60" s="51"/>
      <c r="I60" s="33" t="s">
        <v>30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s="7" customFormat="1" ht="60.75" customHeight="1">
      <c r="A61" s="33" t="s">
        <v>105</v>
      </c>
      <c r="B61" s="50" t="s">
        <v>18</v>
      </c>
      <c r="C61" s="50" t="s">
        <v>21</v>
      </c>
      <c r="D61" s="50" t="s">
        <v>64</v>
      </c>
      <c r="E61" s="36">
        <f t="shared" ref="E61" si="12">F61+G61</f>
        <v>27682.6</v>
      </c>
      <c r="F61" s="36">
        <v>27682.6</v>
      </c>
      <c r="G61" s="36"/>
      <c r="H61" s="51"/>
      <c r="I61" s="33" t="s">
        <v>30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</row>
    <row r="62" spans="1:250" s="7" customFormat="1" ht="60.75" customHeight="1">
      <c r="A62" s="33" t="s">
        <v>101</v>
      </c>
      <c r="B62" s="50" t="s">
        <v>18</v>
      </c>
      <c r="C62" s="50" t="s">
        <v>21</v>
      </c>
      <c r="D62" s="50" t="s">
        <v>64</v>
      </c>
      <c r="E62" s="36">
        <f t="shared" si="10"/>
        <v>55109.100000000006</v>
      </c>
      <c r="F62" s="36">
        <v>1653.3</v>
      </c>
      <c r="G62" s="36">
        <v>53455.8</v>
      </c>
      <c r="H62" s="51"/>
      <c r="I62" s="33" t="s">
        <v>30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</row>
    <row r="63" spans="1:250" s="7" customFormat="1" ht="60.75" customHeight="1">
      <c r="A63" s="33" t="s">
        <v>101</v>
      </c>
      <c r="B63" s="50" t="s">
        <v>18</v>
      </c>
      <c r="C63" s="50" t="s">
        <v>21</v>
      </c>
      <c r="D63" s="50" t="s">
        <v>64</v>
      </c>
      <c r="E63" s="36">
        <f t="shared" ref="E63" si="13">F63+G63</f>
        <v>29681.200000000001</v>
      </c>
      <c r="F63" s="36">
        <v>29681.200000000001</v>
      </c>
      <c r="G63" s="36"/>
      <c r="H63" s="51"/>
      <c r="I63" s="33" t="s">
        <v>30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</row>
    <row r="64" spans="1:250" s="7" customFormat="1" ht="80.25" customHeight="1">
      <c r="A64" s="33" t="s">
        <v>67</v>
      </c>
      <c r="B64" s="50" t="s">
        <v>18</v>
      </c>
      <c r="C64" s="50" t="s">
        <v>21</v>
      </c>
      <c r="D64" s="50" t="s">
        <v>64</v>
      </c>
      <c r="E64" s="36">
        <f t="shared" si="10"/>
        <v>55109.100000000006</v>
      </c>
      <c r="F64" s="36">
        <v>1653.3</v>
      </c>
      <c r="G64" s="36">
        <v>53455.8</v>
      </c>
      <c r="H64" s="51"/>
      <c r="I64" s="33" t="s">
        <v>68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</row>
    <row r="65" spans="1:250" s="7" customFormat="1" ht="81" customHeight="1">
      <c r="A65" s="33" t="s">
        <v>67</v>
      </c>
      <c r="B65" s="50" t="s">
        <v>18</v>
      </c>
      <c r="C65" s="50" t="s">
        <v>21</v>
      </c>
      <c r="D65" s="50" t="s">
        <v>64</v>
      </c>
      <c r="E65" s="36">
        <f t="shared" si="10"/>
        <v>29748.1</v>
      </c>
      <c r="F65" s="36">
        <v>29748.1</v>
      </c>
      <c r="G65" s="36"/>
      <c r="H65" s="51"/>
      <c r="I65" s="33" t="s">
        <v>68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</row>
    <row r="66" spans="1:250" s="7" customFormat="1" ht="81" customHeight="1">
      <c r="A66" s="33" t="s">
        <v>69</v>
      </c>
      <c r="B66" s="50" t="s">
        <v>18</v>
      </c>
      <c r="C66" s="50" t="s">
        <v>21</v>
      </c>
      <c r="D66" s="50" t="s">
        <v>64</v>
      </c>
      <c r="E66" s="36">
        <f t="shared" si="10"/>
        <v>55109</v>
      </c>
      <c r="F66" s="36">
        <v>1653.3</v>
      </c>
      <c r="G66" s="36">
        <v>53455.7</v>
      </c>
      <c r="H66" s="51"/>
      <c r="I66" s="33" t="s">
        <v>38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</row>
    <row r="67" spans="1:250" s="7" customFormat="1" ht="81" customHeight="1">
      <c r="A67" s="33" t="s">
        <v>69</v>
      </c>
      <c r="B67" s="50" t="s">
        <v>18</v>
      </c>
      <c r="C67" s="50" t="s">
        <v>21</v>
      </c>
      <c r="D67" s="50" t="s">
        <v>64</v>
      </c>
      <c r="E67" s="36">
        <f t="shared" si="10"/>
        <v>43690.9</v>
      </c>
      <c r="F67" s="36">
        <v>43690.9</v>
      </c>
      <c r="G67" s="36"/>
      <c r="H67" s="51"/>
      <c r="I67" s="33" t="s">
        <v>38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</row>
    <row r="68" spans="1:250" s="7" customFormat="1" ht="60.75" customHeight="1">
      <c r="A68" s="33" t="s">
        <v>87</v>
      </c>
      <c r="B68" s="50" t="s">
        <v>18</v>
      </c>
      <c r="C68" s="50" t="s">
        <v>21</v>
      </c>
      <c r="D68" s="50" t="s">
        <v>64</v>
      </c>
      <c r="E68" s="36">
        <f t="shared" si="10"/>
        <v>55109.100000000006</v>
      </c>
      <c r="F68" s="36">
        <v>1653.3</v>
      </c>
      <c r="G68" s="36">
        <v>53455.8</v>
      </c>
      <c r="H68" s="51"/>
      <c r="I68" s="33" t="s">
        <v>92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</row>
    <row r="69" spans="1:250" s="7" customFormat="1" ht="60.75" customHeight="1">
      <c r="A69" s="33" t="s">
        <v>87</v>
      </c>
      <c r="B69" s="50" t="s">
        <v>18</v>
      </c>
      <c r="C69" s="50" t="s">
        <v>21</v>
      </c>
      <c r="D69" s="50" t="s">
        <v>64</v>
      </c>
      <c r="E69" s="36">
        <f t="shared" si="10"/>
        <v>32867.5</v>
      </c>
      <c r="F69" s="36">
        <v>32867.5</v>
      </c>
      <c r="G69" s="36"/>
      <c r="H69" s="51"/>
      <c r="I69" s="33" t="s">
        <v>92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</row>
    <row r="70" spans="1:250" s="7" customFormat="1" ht="83.25" customHeight="1">
      <c r="A70" s="33" t="s">
        <v>99</v>
      </c>
      <c r="B70" s="50" t="s">
        <v>18</v>
      </c>
      <c r="C70" s="50" t="s">
        <v>97</v>
      </c>
      <c r="D70" s="50" t="s">
        <v>64</v>
      </c>
      <c r="E70" s="36">
        <f t="shared" si="10"/>
        <v>60000</v>
      </c>
      <c r="F70" s="36">
        <v>60000</v>
      </c>
      <c r="G70" s="36"/>
      <c r="H70" s="51"/>
      <c r="I70" s="33" t="s">
        <v>48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</row>
    <row r="71" spans="1:250" s="7" customFormat="1" ht="83.25" customHeight="1">
      <c r="A71" s="33" t="s">
        <v>70</v>
      </c>
      <c r="B71" s="50" t="s">
        <v>18</v>
      </c>
      <c r="C71" s="50" t="s">
        <v>21</v>
      </c>
      <c r="D71" s="50" t="s">
        <v>64</v>
      </c>
      <c r="E71" s="36">
        <f t="shared" si="10"/>
        <v>55109.100000000006</v>
      </c>
      <c r="F71" s="36">
        <v>1653.3</v>
      </c>
      <c r="G71" s="36">
        <v>53455.8</v>
      </c>
      <c r="H71" s="51"/>
      <c r="I71" s="33" t="s">
        <v>71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</row>
    <row r="72" spans="1:250" s="7" customFormat="1" ht="83.25" customHeight="1">
      <c r="A72" s="33" t="s">
        <v>70</v>
      </c>
      <c r="B72" s="50" t="s">
        <v>18</v>
      </c>
      <c r="C72" s="50" t="s">
        <v>21</v>
      </c>
      <c r="D72" s="50" t="s">
        <v>64</v>
      </c>
      <c r="E72" s="36">
        <f t="shared" si="10"/>
        <v>32867.5</v>
      </c>
      <c r="F72" s="36">
        <v>32867.5</v>
      </c>
      <c r="G72" s="36"/>
      <c r="H72" s="51"/>
      <c r="I72" s="33" t="s">
        <v>71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</row>
    <row r="73" spans="1:250" s="7" customFormat="1" ht="83.25" customHeight="1">
      <c r="A73" s="33" t="s">
        <v>102</v>
      </c>
      <c r="B73" s="50" t="s">
        <v>18</v>
      </c>
      <c r="C73" s="50" t="s">
        <v>97</v>
      </c>
      <c r="D73" s="50" t="s">
        <v>64</v>
      </c>
      <c r="E73" s="36">
        <f t="shared" si="10"/>
        <v>34443.100000000006</v>
      </c>
      <c r="F73" s="36">
        <v>1033.3</v>
      </c>
      <c r="G73" s="36">
        <v>33409.800000000003</v>
      </c>
      <c r="H73" s="51"/>
      <c r="I73" s="33" t="s">
        <v>94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</row>
    <row r="74" spans="1:250" s="7" customFormat="1" ht="83.25" customHeight="1">
      <c r="A74" s="33" t="s">
        <v>102</v>
      </c>
      <c r="B74" s="50" t="s">
        <v>18</v>
      </c>
      <c r="C74" s="50" t="s">
        <v>97</v>
      </c>
      <c r="D74" s="50" t="s">
        <v>64</v>
      </c>
      <c r="E74" s="36">
        <f t="shared" si="10"/>
        <v>31792.2</v>
      </c>
      <c r="F74" s="36">
        <v>31792.2</v>
      </c>
      <c r="G74" s="36"/>
      <c r="H74" s="51"/>
      <c r="I74" s="33" t="s">
        <v>94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</row>
    <row r="75" spans="1:250" s="7" customFormat="1" ht="42" customHeight="1">
      <c r="A75" s="33" t="s">
        <v>103</v>
      </c>
      <c r="B75" s="50" t="s">
        <v>18</v>
      </c>
      <c r="C75" s="50" t="s">
        <v>108</v>
      </c>
      <c r="D75" s="50" t="s">
        <v>64</v>
      </c>
      <c r="E75" s="36">
        <f t="shared" si="10"/>
        <v>103329.29999999999</v>
      </c>
      <c r="F75" s="36">
        <v>3099.9</v>
      </c>
      <c r="G75" s="36">
        <v>100229.4</v>
      </c>
      <c r="H75" s="51"/>
      <c r="I75" s="33" t="s">
        <v>49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</row>
    <row r="76" spans="1:250" s="7" customFormat="1" ht="42" customHeight="1">
      <c r="A76" s="33" t="s">
        <v>103</v>
      </c>
      <c r="B76" s="50" t="s">
        <v>18</v>
      </c>
      <c r="C76" s="50" t="s">
        <v>108</v>
      </c>
      <c r="D76" s="50" t="s">
        <v>64</v>
      </c>
      <c r="E76" s="36">
        <f t="shared" ref="E76" si="14">F76+G76</f>
        <v>45888.3</v>
      </c>
      <c r="F76" s="36">
        <v>45888.3</v>
      </c>
      <c r="G76" s="36"/>
      <c r="H76" s="51"/>
      <c r="I76" s="33" t="s">
        <v>49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</row>
    <row r="77" spans="1:250" s="7" customFormat="1" ht="60" customHeight="1">
      <c r="A77" s="33" t="s">
        <v>113</v>
      </c>
      <c r="B77" s="50" t="s">
        <v>18</v>
      </c>
      <c r="C77" s="50" t="s">
        <v>25</v>
      </c>
      <c r="D77" s="50" t="s">
        <v>64</v>
      </c>
      <c r="E77" s="36">
        <f t="shared" si="10"/>
        <v>151549.70000000001</v>
      </c>
      <c r="F77" s="36">
        <v>4546.5</v>
      </c>
      <c r="G77" s="36">
        <v>147003.20000000001</v>
      </c>
      <c r="H77" s="51"/>
      <c r="I77" s="33" t="s">
        <v>49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</row>
    <row r="78" spans="1:250" s="7" customFormat="1" ht="63.75" customHeight="1">
      <c r="A78" s="33" t="s">
        <v>113</v>
      </c>
      <c r="B78" s="50" t="s">
        <v>18</v>
      </c>
      <c r="C78" s="50" t="s">
        <v>25</v>
      </c>
      <c r="D78" s="50" t="s">
        <v>64</v>
      </c>
      <c r="E78" s="36">
        <f t="shared" ref="E78" si="15">F78+G78</f>
        <v>57926</v>
      </c>
      <c r="F78" s="36">
        <v>57926</v>
      </c>
      <c r="G78" s="36"/>
      <c r="H78" s="51"/>
      <c r="I78" s="33" t="s">
        <v>49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</row>
    <row r="79" spans="1:250" s="7" customFormat="1" ht="83.25" customHeight="1">
      <c r="A79" s="33" t="s">
        <v>114</v>
      </c>
      <c r="B79" s="50" t="s">
        <v>18</v>
      </c>
      <c r="C79" s="50" t="s">
        <v>21</v>
      </c>
      <c r="D79" s="50" t="s">
        <v>64</v>
      </c>
      <c r="E79" s="36">
        <f t="shared" si="10"/>
        <v>55108.5</v>
      </c>
      <c r="F79" s="36">
        <v>1653.3</v>
      </c>
      <c r="G79" s="36">
        <v>53455.199999999997</v>
      </c>
      <c r="H79" s="51"/>
      <c r="I79" s="33" t="s">
        <v>90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</row>
    <row r="80" spans="1:250" s="7" customFormat="1" ht="82.5" customHeight="1">
      <c r="A80" s="33" t="s">
        <v>114</v>
      </c>
      <c r="B80" s="50" t="s">
        <v>18</v>
      </c>
      <c r="C80" s="50" t="s">
        <v>21</v>
      </c>
      <c r="D80" s="50" t="s">
        <v>64</v>
      </c>
      <c r="E80" s="36">
        <f>F80+G80</f>
        <v>45867.5</v>
      </c>
      <c r="F80" s="36">
        <v>45867.5</v>
      </c>
      <c r="G80" s="36"/>
      <c r="H80" s="51"/>
      <c r="I80" s="33" t="s">
        <v>90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</row>
    <row r="81" spans="1:250" s="7" customFormat="1" ht="18.75">
      <c r="A81" s="37" t="s">
        <v>3</v>
      </c>
      <c r="B81" s="37"/>
      <c r="C81" s="37"/>
      <c r="D81" s="31"/>
      <c r="E81" s="38">
        <f>SUM(E52:E80)</f>
        <v>1548330.3</v>
      </c>
      <c r="F81" s="38">
        <f t="shared" ref="F81:H81" si="16">SUM(F52:F80)</f>
        <v>626219.80000000005</v>
      </c>
      <c r="G81" s="38">
        <f t="shared" si="16"/>
        <v>922110.5</v>
      </c>
      <c r="H81" s="38">
        <f t="shared" si="16"/>
        <v>0</v>
      </c>
      <c r="I81" s="33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</row>
    <row r="82" spans="1:250" s="7" customFormat="1" ht="18.75">
      <c r="A82" s="37"/>
      <c r="B82" s="37"/>
      <c r="C82" s="37"/>
      <c r="D82" s="31"/>
      <c r="E82" s="38"/>
      <c r="F82" s="38"/>
      <c r="G82" s="38"/>
      <c r="H82" s="38"/>
      <c r="I82" s="33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</row>
    <row r="83" spans="1:250" s="7" customFormat="1" ht="62.25" customHeight="1">
      <c r="A83" s="29" t="s">
        <v>35</v>
      </c>
      <c r="B83" s="30"/>
      <c r="C83" s="30"/>
      <c r="D83" s="31"/>
      <c r="E83" s="31"/>
      <c r="F83" s="32"/>
      <c r="G83" s="32"/>
      <c r="H83" s="31"/>
      <c r="I83" s="33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</row>
    <row r="84" spans="1:250" s="7" customFormat="1" ht="83.25" customHeight="1">
      <c r="A84" s="33" t="s">
        <v>8</v>
      </c>
      <c r="B84" s="35" t="s">
        <v>18</v>
      </c>
      <c r="C84" s="35" t="s">
        <v>24</v>
      </c>
      <c r="D84" s="35" t="s">
        <v>193</v>
      </c>
      <c r="E84" s="36">
        <f>F84+G84</f>
        <v>284207.5</v>
      </c>
      <c r="F84" s="36">
        <v>53999.5</v>
      </c>
      <c r="G84" s="36">
        <v>230208</v>
      </c>
      <c r="H84" s="50"/>
      <c r="I84" s="33" t="s">
        <v>2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</row>
    <row r="85" spans="1:250" s="7" customFormat="1" ht="18.75">
      <c r="A85" s="37" t="s">
        <v>3</v>
      </c>
      <c r="B85" s="37"/>
      <c r="C85" s="37"/>
      <c r="D85" s="31"/>
      <c r="E85" s="38">
        <f>SUM(E84:E84)</f>
        <v>284207.5</v>
      </c>
      <c r="F85" s="38">
        <f>SUM(F84:F84)</f>
        <v>53999.5</v>
      </c>
      <c r="G85" s="38">
        <f>SUM(G84:G84)</f>
        <v>230208</v>
      </c>
      <c r="H85" s="38">
        <f>SUM(H84:H84)</f>
        <v>0</v>
      </c>
      <c r="I85" s="3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</row>
    <row r="86" spans="1:250" s="7" customFormat="1" ht="18.75">
      <c r="A86" s="37"/>
      <c r="B86" s="37"/>
      <c r="C86" s="37"/>
      <c r="D86" s="31"/>
      <c r="E86" s="38"/>
      <c r="F86" s="38"/>
      <c r="G86" s="38"/>
      <c r="H86" s="38"/>
      <c r="I86" s="33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</row>
    <row r="87" spans="1:250" s="7" customFormat="1" ht="156.75" customHeight="1">
      <c r="A87" s="29" t="s">
        <v>88</v>
      </c>
      <c r="B87" s="37"/>
      <c r="C87" s="37"/>
      <c r="D87" s="31"/>
      <c r="E87" s="38"/>
      <c r="F87" s="52"/>
      <c r="G87" s="38"/>
      <c r="H87" s="38"/>
      <c r="I87" s="33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</row>
    <row r="88" spans="1:250" s="7" customFormat="1" ht="80.25" customHeight="1">
      <c r="A88" s="33" t="s">
        <v>89</v>
      </c>
      <c r="B88" s="35" t="s">
        <v>18</v>
      </c>
      <c r="C88" s="35" t="s">
        <v>93</v>
      </c>
      <c r="D88" s="35" t="s">
        <v>91</v>
      </c>
      <c r="E88" s="36">
        <f>F88+G88</f>
        <v>25300</v>
      </c>
      <c r="F88" s="36">
        <v>25300</v>
      </c>
      <c r="G88" s="38"/>
      <c r="H88" s="38"/>
      <c r="I88" s="33" t="s">
        <v>49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</row>
    <row r="89" spans="1:250" s="7" customFormat="1" ht="18.75">
      <c r="A89" s="37" t="s">
        <v>3</v>
      </c>
      <c r="B89" s="37"/>
      <c r="C89" s="37"/>
      <c r="D89" s="31"/>
      <c r="E89" s="38">
        <f>E88</f>
        <v>25300</v>
      </c>
      <c r="F89" s="38">
        <f t="shared" ref="F89:H89" si="17">F88</f>
        <v>25300</v>
      </c>
      <c r="G89" s="38">
        <f t="shared" si="17"/>
        <v>0</v>
      </c>
      <c r="H89" s="38">
        <f t="shared" si="17"/>
        <v>0</v>
      </c>
      <c r="I89" s="3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</row>
    <row r="90" spans="1:250" s="7" customFormat="1" ht="18.75">
      <c r="A90" s="37"/>
      <c r="B90" s="37"/>
      <c r="C90" s="37"/>
      <c r="D90" s="31"/>
      <c r="E90" s="38"/>
      <c r="F90" s="52"/>
      <c r="G90" s="38"/>
      <c r="H90" s="38"/>
      <c r="I90" s="33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</row>
    <row r="91" spans="1:250" s="7" customFormat="1" ht="64.5" customHeight="1">
      <c r="A91" s="29" t="s">
        <v>125</v>
      </c>
      <c r="B91" s="30"/>
      <c r="C91" s="30"/>
      <c r="D91" s="31"/>
      <c r="E91" s="31"/>
      <c r="F91" s="32"/>
      <c r="G91" s="32"/>
      <c r="H91" s="31"/>
      <c r="I91" s="3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</row>
    <row r="92" spans="1:250" s="7" customFormat="1" ht="64.5" customHeight="1">
      <c r="A92" s="33" t="s">
        <v>110</v>
      </c>
      <c r="B92" s="50" t="s">
        <v>23</v>
      </c>
      <c r="C92" s="50" t="s">
        <v>111</v>
      </c>
      <c r="D92" s="50" t="s">
        <v>43</v>
      </c>
      <c r="E92" s="53">
        <f>F92+G92</f>
        <v>44417.2</v>
      </c>
      <c r="F92" s="53">
        <v>1332.6</v>
      </c>
      <c r="G92" s="53">
        <v>43084.6</v>
      </c>
      <c r="H92" s="50"/>
      <c r="I92" s="33" t="s">
        <v>2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1:250" s="7" customFormat="1" ht="18.75">
      <c r="A93" s="37" t="s">
        <v>3</v>
      </c>
      <c r="B93" s="37"/>
      <c r="C93" s="37"/>
      <c r="D93" s="31"/>
      <c r="E93" s="38">
        <f>SUM(E92)</f>
        <v>44417.2</v>
      </c>
      <c r="F93" s="38">
        <f t="shared" ref="F93:H93" si="18">SUM(F92)</f>
        <v>1332.6</v>
      </c>
      <c r="G93" s="38">
        <f t="shared" si="18"/>
        <v>43084.6</v>
      </c>
      <c r="H93" s="38">
        <f t="shared" si="18"/>
        <v>0</v>
      </c>
      <c r="I93" s="33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</row>
    <row r="94" spans="1:250" s="7" customFormat="1" ht="64.5" customHeight="1">
      <c r="A94" s="29" t="s">
        <v>169</v>
      </c>
      <c r="B94" s="30"/>
      <c r="C94" s="30"/>
      <c r="D94" s="31"/>
      <c r="E94" s="31"/>
      <c r="F94" s="32"/>
      <c r="G94" s="32"/>
      <c r="H94" s="31"/>
      <c r="I94" s="33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</row>
    <row r="95" spans="1:250" s="7" customFormat="1" ht="64.5" customHeight="1">
      <c r="A95" s="33" t="s">
        <v>104</v>
      </c>
      <c r="B95" s="35" t="s">
        <v>155</v>
      </c>
      <c r="C95" s="50" t="s">
        <v>156</v>
      </c>
      <c r="D95" s="50" t="s">
        <v>56</v>
      </c>
      <c r="E95" s="53">
        <f>F95+G95</f>
        <v>5000</v>
      </c>
      <c r="F95" s="53">
        <v>5000</v>
      </c>
      <c r="G95" s="53"/>
      <c r="H95" s="50"/>
      <c r="I95" s="34" t="s">
        <v>109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</row>
    <row r="96" spans="1:250" s="7" customFormat="1" ht="18.75">
      <c r="A96" s="37" t="s">
        <v>3</v>
      </c>
      <c r="B96" s="37"/>
      <c r="C96" s="37"/>
      <c r="D96" s="31"/>
      <c r="E96" s="38">
        <f>SUM(E95)</f>
        <v>5000</v>
      </c>
      <c r="F96" s="38">
        <f t="shared" ref="F96:H96" si="19">SUM(F95)</f>
        <v>5000</v>
      </c>
      <c r="G96" s="38">
        <f t="shared" si="19"/>
        <v>0</v>
      </c>
      <c r="H96" s="38">
        <f t="shared" si="19"/>
        <v>0</v>
      </c>
      <c r="I96" s="33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</row>
    <row r="97" spans="1:250" s="7" customFormat="1" ht="18.75">
      <c r="A97" s="31"/>
      <c r="B97" s="31"/>
      <c r="C97" s="31"/>
      <c r="D97" s="31"/>
      <c r="E97" s="31"/>
      <c r="F97" s="32"/>
      <c r="G97" s="32"/>
      <c r="H97" s="31"/>
      <c r="I97" s="33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</row>
    <row r="98" spans="1:250" s="7" customFormat="1" ht="60.75" customHeight="1">
      <c r="A98" s="29" t="s">
        <v>44</v>
      </c>
      <c r="B98" s="30"/>
      <c r="C98" s="30"/>
      <c r="D98" s="31"/>
      <c r="E98" s="31"/>
      <c r="F98" s="32"/>
      <c r="G98" s="32"/>
      <c r="H98" s="31"/>
      <c r="I98" s="33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</row>
    <row r="99" spans="1:250" s="7" customFormat="1" ht="61.5" customHeight="1">
      <c r="A99" s="33" t="s">
        <v>7</v>
      </c>
      <c r="B99" s="50" t="s">
        <v>23</v>
      </c>
      <c r="C99" s="54" t="s">
        <v>22</v>
      </c>
      <c r="D99" s="50" t="s">
        <v>45</v>
      </c>
      <c r="E99" s="53">
        <f>F99+G99</f>
        <v>138690</v>
      </c>
      <c r="F99" s="53">
        <v>31590</v>
      </c>
      <c r="G99" s="53">
        <v>107100</v>
      </c>
      <c r="H99" s="50"/>
      <c r="I99" s="33" t="s">
        <v>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</row>
    <row r="100" spans="1:250" s="7" customFormat="1" ht="18.75">
      <c r="A100" s="37" t="s">
        <v>3</v>
      </c>
      <c r="B100" s="37"/>
      <c r="C100" s="37"/>
      <c r="D100" s="31"/>
      <c r="E100" s="38">
        <f>SUM(E99:E99)</f>
        <v>138690</v>
      </c>
      <c r="F100" s="38">
        <f>SUM(F99:F99)</f>
        <v>31590</v>
      </c>
      <c r="G100" s="38">
        <f>SUM(G99:G99)</f>
        <v>107100</v>
      </c>
      <c r="H100" s="38">
        <f>SUM(H99:H99)</f>
        <v>0</v>
      </c>
      <c r="I100" s="33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</row>
    <row r="101" spans="1:250" s="7" customFormat="1" ht="18.75">
      <c r="A101" s="31"/>
      <c r="B101" s="31"/>
      <c r="C101" s="31"/>
      <c r="D101" s="31"/>
      <c r="E101" s="31"/>
      <c r="F101" s="32"/>
      <c r="G101" s="32"/>
      <c r="H101" s="31"/>
      <c r="I101" s="3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</row>
    <row r="102" spans="1:250" s="7" customFormat="1" ht="80.25" customHeight="1">
      <c r="A102" s="29" t="s">
        <v>164</v>
      </c>
      <c r="B102" s="30"/>
      <c r="C102" s="30"/>
      <c r="D102" s="31"/>
      <c r="E102" s="31"/>
      <c r="F102" s="32"/>
      <c r="G102" s="32"/>
      <c r="H102" s="31"/>
      <c r="I102" s="3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</row>
    <row r="103" spans="1:250" s="7" customFormat="1" ht="61.5" customHeight="1">
      <c r="A103" s="33" t="s">
        <v>194</v>
      </c>
      <c r="B103" s="35" t="s">
        <v>18</v>
      </c>
      <c r="C103" s="50" t="s">
        <v>189</v>
      </c>
      <c r="D103" s="50" t="s">
        <v>152</v>
      </c>
      <c r="E103" s="53">
        <f t="shared" ref="E103:E104" si="20">F103+G103</f>
        <v>3523.8</v>
      </c>
      <c r="F103" s="53">
        <v>3523.8</v>
      </c>
      <c r="G103" s="53"/>
      <c r="H103" s="50"/>
      <c r="I103" s="33" t="s">
        <v>5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</row>
    <row r="104" spans="1:250" s="7" customFormat="1" ht="42.75" customHeight="1">
      <c r="A104" s="33" t="s">
        <v>195</v>
      </c>
      <c r="B104" s="35" t="s">
        <v>18</v>
      </c>
      <c r="C104" s="50" t="s">
        <v>189</v>
      </c>
      <c r="D104" s="50" t="s">
        <v>152</v>
      </c>
      <c r="E104" s="53">
        <f t="shared" si="20"/>
        <v>3217</v>
      </c>
      <c r="F104" s="53">
        <v>3217</v>
      </c>
      <c r="G104" s="53"/>
      <c r="H104" s="50"/>
      <c r="I104" s="33" t="s">
        <v>47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</row>
    <row r="105" spans="1:250" s="7" customFormat="1" ht="81" customHeight="1">
      <c r="A105" s="33" t="s">
        <v>153</v>
      </c>
      <c r="B105" s="50" t="s">
        <v>59</v>
      </c>
      <c r="C105" s="54" t="s">
        <v>167</v>
      </c>
      <c r="D105" s="50" t="s">
        <v>152</v>
      </c>
      <c r="E105" s="53">
        <f>F105+G105</f>
        <v>40202</v>
      </c>
      <c r="F105" s="53">
        <v>7638.4</v>
      </c>
      <c r="G105" s="53">
        <v>32563.599999999999</v>
      </c>
      <c r="H105" s="50"/>
      <c r="I105" s="34" t="s">
        <v>165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</row>
    <row r="106" spans="1:250" s="7" customFormat="1" ht="18.75">
      <c r="A106" s="37" t="s">
        <v>3</v>
      </c>
      <c r="B106" s="37"/>
      <c r="C106" s="37"/>
      <c r="D106" s="31"/>
      <c r="E106" s="38">
        <f>SUM(E103:E105)</f>
        <v>46942.8</v>
      </c>
      <c r="F106" s="38">
        <f>SUM(F103:F105)</f>
        <v>14379.2</v>
      </c>
      <c r="G106" s="38">
        <f>SUM(G103:G105)</f>
        <v>32563.599999999999</v>
      </c>
      <c r="H106" s="38">
        <f t="shared" ref="H106" si="21">SUM(H103:H105)</f>
        <v>0</v>
      </c>
      <c r="I106" s="33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</row>
    <row r="107" spans="1:250" s="7" customFormat="1" ht="18.75">
      <c r="A107" s="37"/>
      <c r="B107" s="37"/>
      <c r="C107" s="37"/>
      <c r="D107" s="31"/>
      <c r="E107" s="38"/>
      <c r="F107" s="38"/>
      <c r="G107" s="38"/>
      <c r="H107" s="38"/>
      <c r="I107" s="33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</row>
    <row r="108" spans="1:250" s="7" customFormat="1" ht="18.75">
      <c r="A108" s="55" t="s">
        <v>72</v>
      </c>
      <c r="B108" s="56"/>
      <c r="C108" s="56"/>
      <c r="D108" s="31"/>
      <c r="E108" s="38">
        <f>E106+E100+E96+E93+E89+E85+E81+E49+E41+E29+E24+E11</f>
        <v>3254351.0999999996</v>
      </c>
      <c r="F108" s="38">
        <f>F106+F100+F96+F93+F89+F85+F81+F49+F41+F29+F24+F11</f>
        <v>1466113.2</v>
      </c>
      <c r="G108" s="38">
        <f>G106+G100+G96+G93+G89+G85+G81+G49+G41+G29+G24+G11</f>
        <v>1788237.9</v>
      </c>
      <c r="H108" s="38">
        <f>H106+H100+H96+H93+H89+H85+H81+H49+H41+H29+H24+H11</f>
        <v>0</v>
      </c>
      <c r="I108" s="3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</row>
    <row r="109" spans="1:250" s="7" customFormat="1" ht="18.75">
      <c r="A109" s="55"/>
      <c r="B109" s="56"/>
      <c r="C109" s="56"/>
      <c r="D109" s="31"/>
      <c r="E109" s="38"/>
      <c r="F109" s="57"/>
      <c r="G109" s="57"/>
      <c r="H109" s="57"/>
      <c r="I109" s="3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</row>
    <row r="110" spans="1:250" s="7" customFormat="1" ht="18.75">
      <c r="A110" s="28" t="s">
        <v>77</v>
      </c>
      <c r="B110" s="28"/>
      <c r="C110" s="28"/>
      <c r="D110" s="28"/>
      <c r="E110" s="28"/>
      <c r="F110" s="28"/>
      <c r="G110" s="28"/>
      <c r="H110" s="28"/>
      <c r="I110" s="2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</row>
    <row r="111" spans="1:250" s="7" customFormat="1" ht="18.75">
      <c r="A111" s="41"/>
      <c r="B111" s="41"/>
      <c r="C111" s="41"/>
      <c r="D111" s="41"/>
      <c r="E111" s="41"/>
      <c r="F111" s="41"/>
      <c r="G111" s="43"/>
      <c r="H111" s="41"/>
      <c r="I111" s="4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</row>
    <row r="112" spans="1:250" s="7" customFormat="1" ht="138.75" customHeight="1">
      <c r="A112" s="29" t="s">
        <v>116</v>
      </c>
      <c r="B112" s="40"/>
      <c r="C112" s="40"/>
      <c r="D112" s="41"/>
      <c r="E112" s="41"/>
      <c r="F112" s="41"/>
      <c r="G112" s="43"/>
      <c r="H112" s="41"/>
      <c r="I112" s="4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</row>
    <row r="113" spans="1:250" s="7" customFormat="1" ht="45" customHeight="1">
      <c r="A113" s="33" t="s">
        <v>191</v>
      </c>
      <c r="B113" s="35" t="s">
        <v>59</v>
      </c>
      <c r="C113" s="35" t="s">
        <v>61</v>
      </c>
      <c r="D113" s="35" t="s">
        <v>58</v>
      </c>
      <c r="E113" s="36">
        <f>F113+G113</f>
        <v>160186.20000000001</v>
      </c>
      <c r="F113" s="36">
        <v>30435.4</v>
      </c>
      <c r="G113" s="36">
        <v>129750.8</v>
      </c>
      <c r="H113" s="44"/>
      <c r="I113" s="33" t="s">
        <v>40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</row>
    <row r="114" spans="1:250" s="7" customFormat="1" ht="60" customHeight="1">
      <c r="A114" s="33" t="s">
        <v>41</v>
      </c>
      <c r="B114" s="35" t="s">
        <v>59</v>
      </c>
      <c r="C114" s="35" t="s">
        <v>60</v>
      </c>
      <c r="D114" s="35" t="s">
        <v>58</v>
      </c>
      <c r="E114" s="36">
        <f t="shared" ref="E114:E115" si="22">F114+G114</f>
        <v>11544.5</v>
      </c>
      <c r="F114" s="36">
        <v>2193.5</v>
      </c>
      <c r="G114" s="36">
        <v>9351</v>
      </c>
      <c r="H114" s="44"/>
      <c r="I114" s="33" t="s">
        <v>32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s="7" customFormat="1" ht="44.25" customHeight="1">
      <c r="A115" s="33" t="s">
        <v>50</v>
      </c>
      <c r="B115" s="35" t="s">
        <v>18</v>
      </c>
      <c r="C115" s="35" t="s">
        <v>73</v>
      </c>
      <c r="D115" s="35" t="s">
        <v>74</v>
      </c>
      <c r="E115" s="36">
        <f t="shared" si="22"/>
        <v>217818.9</v>
      </c>
      <c r="F115" s="36">
        <v>41385.5</v>
      </c>
      <c r="G115" s="36">
        <v>176433.4</v>
      </c>
      <c r="H115" s="44"/>
      <c r="I115" s="33" t="s">
        <v>51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</row>
    <row r="116" spans="1:250" s="7" customFormat="1" ht="18.75">
      <c r="A116" s="45" t="s">
        <v>3</v>
      </c>
      <c r="B116" s="45"/>
      <c r="C116" s="45"/>
      <c r="D116" s="41"/>
      <c r="E116" s="46">
        <f>SUM(E113:E115)</f>
        <v>389549.6</v>
      </c>
      <c r="F116" s="46">
        <f t="shared" ref="F116:H116" si="23">SUM(F113:F115)</f>
        <v>74014.399999999994</v>
      </c>
      <c r="G116" s="46">
        <f t="shared" si="23"/>
        <v>315535.19999999995</v>
      </c>
      <c r="H116" s="46">
        <f t="shared" si="23"/>
        <v>0</v>
      </c>
      <c r="I116" s="4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</row>
    <row r="117" spans="1:250" s="7" customFormat="1" ht="18.75">
      <c r="A117" s="31"/>
      <c r="B117" s="31"/>
      <c r="C117" s="31"/>
      <c r="D117" s="31"/>
      <c r="E117" s="31"/>
      <c r="F117" s="31"/>
      <c r="G117" s="32"/>
      <c r="H117" s="31"/>
      <c r="I117" s="3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</row>
    <row r="118" spans="1:250" s="7" customFormat="1" ht="118.5" customHeight="1">
      <c r="A118" s="39" t="s">
        <v>83</v>
      </c>
      <c r="B118" s="45"/>
      <c r="C118" s="45"/>
      <c r="D118" s="41"/>
      <c r="E118" s="46"/>
      <c r="F118" s="46"/>
      <c r="G118" s="46"/>
      <c r="H118" s="47"/>
      <c r="I118" s="3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</row>
    <row r="119" spans="1:250" s="7" customFormat="1" ht="42.75" customHeight="1">
      <c r="A119" s="33" t="s">
        <v>100</v>
      </c>
      <c r="B119" s="35" t="s">
        <v>18</v>
      </c>
      <c r="C119" s="35" t="s">
        <v>20</v>
      </c>
      <c r="D119" s="48" t="s">
        <v>115</v>
      </c>
      <c r="E119" s="36">
        <f>F119+G119</f>
        <v>269040.5</v>
      </c>
      <c r="F119" s="36">
        <v>51117.7</v>
      </c>
      <c r="G119" s="36">
        <v>217922.8</v>
      </c>
      <c r="H119" s="48"/>
      <c r="I119" s="33" t="s">
        <v>197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</row>
    <row r="120" spans="1:250" s="7" customFormat="1" ht="42.75" customHeight="1">
      <c r="A120" s="33" t="s">
        <v>100</v>
      </c>
      <c r="B120" s="35" t="s">
        <v>18</v>
      </c>
      <c r="C120" s="35" t="s">
        <v>20</v>
      </c>
      <c r="D120" s="48" t="s">
        <v>115</v>
      </c>
      <c r="E120" s="36">
        <f>F120+G120</f>
        <v>6066.3</v>
      </c>
      <c r="F120" s="36">
        <v>6066.3</v>
      </c>
      <c r="G120" s="36"/>
      <c r="H120" s="48"/>
      <c r="I120" s="33" t="s">
        <v>197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</row>
    <row r="121" spans="1:250" s="7" customFormat="1" ht="18.75">
      <c r="A121" s="45" t="s">
        <v>3</v>
      </c>
      <c r="B121" s="45"/>
      <c r="C121" s="45"/>
      <c r="D121" s="41"/>
      <c r="E121" s="46">
        <f>SUM(E119:E120)</f>
        <v>275106.8</v>
      </c>
      <c r="F121" s="46">
        <f t="shared" ref="F121:H121" si="24">SUM(F119:F120)</f>
        <v>57184</v>
      </c>
      <c r="G121" s="46">
        <f t="shared" si="24"/>
        <v>217922.8</v>
      </c>
      <c r="H121" s="46">
        <f t="shared" si="24"/>
        <v>0</v>
      </c>
      <c r="I121" s="3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</row>
    <row r="122" spans="1:250" s="7" customFormat="1" ht="18.75">
      <c r="A122" s="45"/>
      <c r="B122" s="45"/>
      <c r="C122" s="45"/>
      <c r="D122" s="41"/>
      <c r="E122" s="46"/>
      <c r="F122" s="46"/>
      <c r="G122" s="46"/>
      <c r="H122" s="46"/>
      <c r="I122" s="3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</row>
    <row r="123" spans="1:250" s="7" customFormat="1" ht="78.75" customHeight="1">
      <c r="A123" s="29" t="s">
        <v>84</v>
      </c>
      <c r="B123" s="37"/>
      <c r="C123" s="37"/>
      <c r="D123" s="31"/>
      <c r="E123" s="38"/>
      <c r="F123" s="52"/>
      <c r="G123" s="38"/>
      <c r="H123" s="38"/>
      <c r="I123" s="3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</row>
    <row r="124" spans="1:250" s="7" customFormat="1" ht="62.25" customHeight="1">
      <c r="A124" s="33" t="s">
        <v>119</v>
      </c>
      <c r="B124" s="35" t="s">
        <v>95</v>
      </c>
      <c r="C124" s="50" t="s">
        <v>122</v>
      </c>
      <c r="D124" s="35" t="s">
        <v>121</v>
      </c>
      <c r="E124" s="36">
        <f>F124+G124</f>
        <v>22148.9</v>
      </c>
      <c r="F124" s="36">
        <v>22148.9</v>
      </c>
      <c r="G124" s="38"/>
      <c r="H124" s="38"/>
      <c r="I124" s="33" t="s">
        <v>49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</row>
    <row r="125" spans="1:250" s="7" customFormat="1" ht="18.75">
      <c r="A125" s="37" t="s">
        <v>3</v>
      </c>
      <c r="B125" s="37"/>
      <c r="C125" s="37"/>
      <c r="D125" s="31"/>
      <c r="E125" s="38">
        <f>E124</f>
        <v>22148.9</v>
      </c>
      <c r="F125" s="38">
        <f t="shared" ref="F125:H125" si="25">F124</f>
        <v>22148.9</v>
      </c>
      <c r="G125" s="38">
        <f t="shared" si="25"/>
        <v>0</v>
      </c>
      <c r="H125" s="38">
        <f t="shared" si="25"/>
        <v>0</v>
      </c>
      <c r="I125" s="3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</row>
    <row r="126" spans="1:250" s="7" customFormat="1" ht="18.75">
      <c r="A126" s="31"/>
      <c r="B126" s="31"/>
      <c r="C126" s="31"/>
      <c r="D126" s="31"/>
      <c r="E126" s="31"/>
      <c r="F126" s="31"/>
      <c r="G126" s="32"/>
      <c r="H126" s="31"/>
      <c r="I126" s="3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</row>
    <row r="127" spans="1:250" s="7" customFormat="1" ht="60.75" customHeight="1">
      <c r="A127" s="29" t="s">
        <v>125</v>
      </c>
      <c r="B127" s="30"/>
      <c r="C127" s="30"/>
      <c r="D127" s="31"/>
      <c r="E127" s="31"/>
      <c r="F127" s="31"/>
      <c r="G127" s="32"/>
      <c r="H127" s="31"/>
      <c r="I127" s="3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</row>
    <row r="128" spans="1:250" s="7" customFormat="1" ht="60.75" customHeight="1">
      <c r="A128" s="33" t="s">
        <v>110</v>
      </c>
      <c r="B128" s="50" t="s">
        <v>23</v>
      </c>
      <c r="C128" s="50" t="s">
        <v>111</v>
      </c>
      <c r="D128" s="50" t="s">
        <v>43</v>
      </c>
      <c r="E128" s="53">
        <f>F128+G128</f>
        <v>260927.8</v>
      </c>
      <c r="F128" s="53">
        <v>55007.7</v>
      </c>
      <c r="G128" s="53">
        <v>205920.1</v>
      </c>
      <c r="H128" s="50"/>
      <c r="I128" s="34" t="s">
        <v>2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</row>
    <row r="129" spans="1:250" ht="18.75">
      <c r="A129" s="37" t="s">
        <v>3</v>
      </c>
      <c r="B129" s="37"/>
      <c r="C129" s="37"/>
      <c r="D129" s="31"/>
      <c r="E129" s="38">
        <f>SUM(E128:E128)</f>
        <v>260927.8</v>
      </c>
      <c r="F129" s="38">
        <f>SUM(F128:F128)</f>
        <v>55007.7</v>
      </c>
      <c r="G129" s="38">
        <f>SUM(G128:G128)</f>
        <v>205920.1</v>
      </c>
      <c r="H129" s="38">
        <f>SUM(H128:H128)</f>
        <v>0</v>
      </c>
      <c r="I129" s="3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</row>
    <row r="130" spans="1:250" ht="18.75">
      <c r="A130" s="31"/>
      <c r="B130" s="31"/>
      <c r="C130" s="31"/>
      <c r="D130" s="31"/>
      <c r="E130" s="31"/>
      <c r="F130" s="31"/>
      <c r="G130" s="32"/>
      <c r="H130" s="31"/>
      <c r="I130" s="3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</row>
    <row r="131" spans="1:250" s="7" customFormat="1" ht="81.75" customHeight="1">
      <c r="A131" s="29" t="s">
        <v>164</v>
      </c>
      <c r="B131" s="30"/>
      <c r="C131" s="30"/>
      <c r="D131" s="31"/>
      <c r="E131" s="31"/>
      <c r="F131" s="32"/>
      <c r="G131" s="32"/>
      <c r="H131" s="31"/>
      <c r="I131" s="3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</row>
    <row r="132" spans="1:250" s="7" customFormat="1" ht="63.75" customHeight="1">
      <c r="A132" s="33" t="s">
        <v>154</v>
      </c>
      <c r="B132" s="50" t="s">
        <v>59</v>
      </c>
      <c r="C132" s="54" t="s">
        <v>168</v>
      </c>
      <c r="D132" s="50" t="s">
        <v>163</v>
      </c>
      <c r="E132" s="53">
        <f>F132+G132</f>
        <v>20404.2</v>
      </c>
      <c r="F132" s="53">
        <v>3876.8</v>
      </c>
      <c r="G132" s="53">
        <v>16527.400000000001</v>
      </c>
      <c r="H132" s="50"/>
      <c r="I132" s="34" t="s">
        <v>166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</row>
    <row r="133" spans="1:250" s="7" customFormat="1" ht="18.75">
      <c r="A133" s="37" t="s">
        <v>3</v>
      </c>
      <c r="B133" s="37"/>
      <c r="C133" s="37"/>
      <c r="D133" s="31"/>
      <c r="E133" s="38">
        <f>E132</f>
        <v>20404.2</v>
      </c>
      <c r="F133" s="38">
        <f t="shared" ref="F133:H133" si="26">F132</f>
        <v>3876.8</v>
      </c>
      <c r="G133" s="38">
        <f t="shared" si="26"/>
        <v>16527.400000000001</v>
      </c>
      <c r="H133" s="38">
        <f t="shared" si="26"/>
        <v>0</v>
      </c>
      <c r="I133" s="3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</row>
    <row r="134" spans="1:250" ht="18.75">
      <c r="A134" s="31"/>
      <c r="B134" s="31"/>
      <c r="C134" s="31"/>
      <c r="D134" s="31"/>
      <c r="E134" s="31"/>
      <c r="F134" s="31"/>
      <c r="G134" s="32"/>
      <c r="H134" s="31"/>
      <c r="I134" s="3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</row>
    <row r="135" spans="1:250" s="7" customFormat="1" ht="62.25" customHeight="1">
      <c r="A135" s="29" t="s">
        <v>169</v>
      </c>
      <c r="B135" s="30"/>
      <c r="C135" s="30"/>
      <c r="D135" s="31"/>
      <c r="E135" s="31"/>
      <c r="F135" s="32"/>
      <c r="G135" s="32"/>
      <c r="H135" s="31"/>
      <c r="I135" s="3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</row>
    <row r="136" spans="1:250" s="7" customFormat="1" ht="44.25" customHeight="1">
      <c r="A136" s="33" t="s">
        <v>196</v>
      </c>
      <c r="B136" s="35" t="s">
        <v>18</v>
      </c>
      <c r="C136" s="50" t="s">
        <v>189</v>
      </c>
      <c r="D136" s="50" t="s">
        <v>170</v>
      </c>
      <c r="E136" s="53">
        <f>F136+G136</f>
        <v>26593.03</v>
      </c>
      <c r="F136" s="53">
        <v>5052.7299999999996</v>
      </c>
      <c r="G136" s="53">
        <v>21540.3</v>
      </c>
      <c r="H136" s="50"/>
      <c r="I136" s="33" t="s">
        <v>68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</row>
    <row r="137" spans="1:250" s="7" customFormat="1" ht="62.25" customHeight="1">
      <c r="A137" s="33" t="s">
        <v>104</v>
      </c>
      <c r="B137" s="35" t="s">
        <v>18</v>
      </c>
      <c r="C137" s="50" t="s">
        <v>156</v>
      </c>
      <c r="D137" s="50" t="s">
        <v>170</v>
      </c>
      <c r="E137" s="53">
        <f>F137+G137</f>
        <v>44051.6</v>
      </c>
      <c r="F137" s="53">
        <v>1321.6</v>
      </c>
      <c r="G137" s="53">
        <v>42730</v>
      </c>
      <c r="H137" s="50"/>
      <c r="I137" s="34" t="s">
        <v>109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</row>
    <row r="138" spans="1:250" s="7" customFormat="1" ht="18.75">
      <c r="A138" s="37" t="s">
        <v>3</v>
      </c>
      <c r="B138" s="37"/>
      <c r="C138" s="37"/>
      <c r="D138" s="31"/>
      <c r="E138" s="38">
        <f>SUM(E136:E137)</f>
        <v>70644.63</v>
      </c>
      <c r="F138" s="38">
        <f t="shared" ref="F138:H138" si="27">SUM(F136:F137)</f>
        <v>6374.33</v>
      </c>
      <c r="G138" s="38">
        <f t="shared" si="27"/>
        <v>64270.3</v>
      </c>
      <c r="H138" s="38">
        <f t="shared" si="27"/>
        <v>0</v>
      </c>
      <c r="I138" s="3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</row>
    <row r="139" spans="1:250" ht="18.75">
      <c r="A139" s="31"/>
      <c r="B139" s="31"/>
      <c r="C139" s="31"/>
      <c r="D139" s="31"/>
      <c r="E139" s="31"/>
      <c r="F139" s="31"/>
      <c r="G139" s="32"/>
      <c r="H139" s="31"/>
      <c r="I139" s="3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</row>
    <row r="140" spans="1:250" s="7" customFormat="1" ht="60.75" customHeight="1">
      <c r="A140" s="29" t="s">
        <v>35</v>
      </c>
      <c r="B140" s="30"/>
      <c r="C140" s="30"/>
      <c r="D140" s="31"/>
      <c r="E140" s="31"/>
      <c r="F140" s="32"/>
      <c r="G140" s="32"/>
      <c r="H140" s="31"/>
      <c r="I140" s="3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</row>
    <row r="141" spans="1:250" s="7" customFormat="1" ht="82.5" customHeight="1">
      <c r="A141" s="33" t="s">
        <v>8</v>
      </c>
      <c r="B141" s="35" t="s">
        <v>18</v>
      </c>
      <c r="C141" s="35" t="s">
        <v>24</v>
      </c>
      <c r="D141" s="35" t="s">
        <v>193</v>
      </c>
      <c r="E141" s="36">
        <f>F141+G141</f>
        <v>222222.2</v>
      </c>
      <c r="F141" s="36">
        <v>42222.2</v>
      </c>
      <c r="G141" s="36">
        <v>180000</v>
      </c>
      <c r="H141" s="50"/>
      <c r="I141" s="33" t="s">
        <v>2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</row>
    <row r="142" spans="1:250" s="7" customFormat="1" ht="18.75">
      <c r="A142" s="37" t="s">
        <v>3</v>
      </c>
      <c r="B142" s="37"/>
      <c r="C142" s="37"/>
      <c r="D142" s="31"/>
      <c r="E142" s="38">
        <f>SUM(E141:E141)</f>
        <v>222222.2</v>
      </c>
      <c r="F142" s="38">
        <f>SUM(F141:F141)</f>
        <v>42222.2</v>
      </c>
      <c r="G142" s="38">
        <f>SUM(G141:G141)</f>
        <v>180000</v>
      </c>
      <c r="H142" s="38">
        <f>SUM(H141:H141)</f>
        <v>0</v>
      </c>
      <c r="I142" s="3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</row>
    <row r="143" spans="1:250" ht="18.75">
      <c r="A143" s="31"/>
      <c r="B143" s="31"/>
      <c r="C143" s="31"/>
      <c r="D143" s="31"/>
      <c r="E143" s="31"/>
      <c r="F143" s="31"/>
      <c r="G143" s="32"/>
      <c r="H143" s="31"/>
      <c r="I143" s="3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</row>
    <row r="144" spans="1:250" ht="18.75">
      <c r="A144" s="55" t="s">
        <v>75</v>
      </c>
      <c r="B144" s="56"/>
      <c r="C144" s="56"/>
      <c r="D144" s="31"/>
      <c r="E144" s="38">
        <f>E142+E138+E133+E129+E125+E121+E116</f>
        <v>1261004.1299999999</v>
      </c>
      <c r="F144" s="38">
        <f t="shared" ref="F144:H144" si="28">F142+F138+F133+F129+F125+F121+F116</f>
        <v>260828.33</v>
      </c>
      <c r="G144" s="38">
        <f t="shared" si="28"/>
        <v>1000175.7999999999</v>
      </c>
      <c r="H144" s="38">
        <f t="shared" si="28"/>
        <v>0</v>
      </c>
      <c r="I144" s="3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</row>
    <row r="145" spans="1:250" ht="18.75">
      <c r="A145" s="41"/>
      <c r="B145" s="41"/>
      <c r="C145" s="41"/>
      <c r="D145" s="41"/>
      <c r="E145" s="41"/>
      <c r="F145" s="41"/>
      <c r="G145" s="43"/>
      <c r="H145" s="41"/>
      <c r="I145" s="4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</row>
    <row r="146" spans="1:250" s="7" customFormat="1" ht="18.75">
      <c r="A146" s="28" t="s">
        <v>126</v>
      </c>
      <c r="B146" s="28"/>
      <c r="C146" s="28"/>
      <c r="D146" s="28"/>
      <c r="E146" s="28"/>
      <c r="F146" s="28"/>
      <c r="G146" s="28"/>
      <c r="H146" s="28"/>
      <c r="I146" s="2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</row>
    <row r="147" spans="1:250" s="7" customFormat="1" ht="18.75">
      <c r="A147" s="41"/>
      <c r="B147" s="41"/>
      <c r="C147" s="41"/>
      <c r="D147" s="41"/>
      <c r="E147" s="41"/>
      <c r="F147" s="41"/>
      <c r="G147" s="43"/>
      <c r="H147" s="41"/>
      <c r="I147" s="4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</row>
    <row r="148" spans="1:250" s="7" customFormat="1" ht="137.25" customHeight="1">
      <c r="A148" s="29" t="s">
        <v>116</v>
      </c>
      <c r="B148" s="40"/>
      <c r="C148" s="40"/>
      <c r="D148" s="41"/>
      <c r="E148" s="41"/>
      <c r="F148" s="41"/>
      <c r="G148" s="43"/>
      <c r="H148" s="41"/>
      <c r="I148" s="4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</row>
    <row r="149" spans="1:250" s="7" customFormat="1" ht="43.5" customHeight="1">
      <c r="A149" s="33" t="s">
        <v>54</v>
      </c>
      <c r="B149" s="35" t="s">
        <v>59</v>
      </c>
      <c r="C149" s="35" t="s">
        <v>61</v>
      </c>
      <c r="D149" s="35" t="s">
        <v>58</v>
      </c>
      <c r="E149" s="36">
        <f>F149+G149</f>
        <v>71901.8</v>
      </c>
      <c r="F149" s="36">
        <v>2157</v>
      </c>
      <c r="G149" s="36">
        <v>69744.800000000003</v>
      </c>
      <c r="H149" s="44"/>
      <c r="I149" s="33" t="s">
        <v>40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</row>
    <row r="150" spans="1:250" s="7" customFormat="1" ht="60" customHeight="1">
      <c r="A150" s="33" t="s">
        <v>41</v>
      </c>
      <c r="B150" s="35" t="s">
        <v>59</v>
      </c>
      <c r="C150" s="35" t="s">
        <v>60</v>
      </c>
      <c r="D150" s="35" t="s">
        <v>58</v>
      </c>
      <c r="E150" s="36">
        <f t="shared" ref="E150:E152" si="29">F150+G150</f>
        <v>9699</v>
      </c>
      <c r="F150" s="36">
        <v>291</v>
      </c>
      <c r="G150" s="36">
        <v>9408</v>
      </c>
      <c r="H150" s="44"/>
      <c r="I150" s="33" t="s">
        <v>32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</row>
    <row r="151" spans="1:250" s="7" customFormat="1" ht="42" customHeight="1">
      <c r="A151" s="33" t="s">
        <v>136</v>
      </c>
      <c r="B151" s="35" t="s">
        <v>18</v>
      </c>
      <c r="C151" s="35" t="s">
        <v>162</v>
      </c>
      <c r="D151" s="35" t="s">
        <v>137</v>
      </c>
      <c r="E151" s="36">
        <f t="shared" si="29"/>
        <v>69219.8</v>
      </c>
      <c r="F151" s="36">
        <v>2076.6</v>
      </c>
      <c r="G151" s="36">
        <v>67143.199999999997</v>
      </c>
      <c r="H151" s="44"/>
      <c r="I151" s="33" t="s">
        <v>38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</row>
    <row r="152" spans="1:250" s="7" customFormat="1" ht="42" customHeight="1">
      <c r="A152" s="33" t="s">
        <v>50</v>
      </c>
      <c r="B152" s="35" t="s">
        <v>18</v>
      </c>
      <c r="C152" s="35" t="s">
        <v>73</v>
      </c>
      <c r="D152" s="35" t="s">
        <v>74</v>
      </c>
      <c r="E152" s="36">
        <f t="shared" si="29"/>
        <v>179300.8</v>
      </c>
      <c r="F152" s="36">
        <v>5379</v>
      </c>
      <c r="G152" s="36">
        <v>173921.8</v>
      </c>
      <c r="H152" s="44"/>
      <c r="I152" s="33" t="s">
        <v>51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</row>
    <row r="153" spans="1:250" s="7" customFormat="1" ht="18.75">
      <c r="A153" s="45" t="s">
        <v>3</v>
      </c>
      <c r="B153" s="45"/>
      <c r="C153" s="45"/>
      <c r="D153" s="41"/>
      <c r="E153" s="46">
        <f>SUM(E149:E152)</f>
        <v>330121.40000000002</v>
      </c>
      <c r="F153" s="46">
        <f t="shared" ref="F153:H153" si="30">SUM(F149:F152)</f>
        <v>9903.6</v>
      </c>
      <c r="G153" s="46">
        <f t="shared" si="30"/>
        <v>320217.8</v>
      </c>
      <c r="H153" s="46">
        <f t="shared" si="30"/>
        <v>0</v>
      </c>
      <c r="I153" s="4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</row>
    <row r="154" spans="1:250" s="7" customFormat="1" ht="18.75">
      <c r="A154" s="45"/>
      <c r="B154" s="45"/>
      <c r="C154" s="45"/>
      <c r="D154" s="41"/>
      <c r="E154" s="46"/>
      <c r="F154" s="46"/>
      <c r="G154" s="46"/>
      <c r="H154" s="46"/>
      <c r="I154" s="3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</row>
    <row r="155" spans="1:250" s="7" customFormat="1" ht="117" customHeight="1">
      <c r="A155" s="29" t="s">
        <v>129</v>
      </c>
      <c r="B155" s="45"/>
      <c r="C155" s="45"/>
      <c r="D155" s="41"/>
      <c r="E155" s="46"/>
      <c r="F155" s="46"/>
      <c r="G155" s="46"/>
      <c r="H155" s="46"/>
      <c r="I155" s="3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</row>
    <row r="156" spans="1:250" s="7" customFormat="1" ht="42.75" customHeight="1">
      <c r="A156" s="33" t="s">
        <v>130</v>
      </c>
      <c r="B156" s="35" t="s">
        <v>18</v>
      </c>
      <c r="C156" s="35" t="s">
        <v>96</v>
      </c>
      <c r="D156" s="48" t="s">
        <v>131</v>
      </c>
      <c r="E156" s="36">
        <f>F156+G156</f>
        <v>256081.8</v>
      </c>
      <c r="F156" s="36">
        <v>48655.5</v>
      </c>
      <c r="G156" s="36">
        <v>207426.3</v>
      </c>
      <c r="H156" s="48"/>
      <c r="I156" s="33" t="s">
        <v>6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</row>
    <row r="157" spans="1:250" s="7" customFormat="1" ht="18.75">
      <c r="A157" s="45" t="s">
        <v>3</v>
      </c>
      <c r="B157" s="45"/>
      <c r="C157" s="45"/>
      <c r="D157" s="41"/>
      <c r="E157" s="46">
        <f>E156</f>
        <v>256081.8</v>
      </c>
      <c r="F157" s="46">
        <f t="shared" ref="F157:H157" si="31">F156</f>
        <v>48655.5</v>
      </c>
      <c r="G157" s="46">
        <f t="shared" si="31"/>
        <v>207426.3</v>
      </c>
      <c r="H157" s="46">
        <f t="shared" si="31"/>
        <v>0</v>
      </c>
      <c r="I157" s="3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</row>
    <row r="158" spans="1:250" ht="18.75">
      <c r="A158" s="31"/>
      <c r="B158" s="31"/>
      <c r="C158" s="31"/>
      <c r="D158" s="31"/>
      <c r="E158" s="31"/>
      <c r="F158" s="31"/>
      <c r="G158" s="32"/>
      <c r="H158" s="31"/>
      <c r="I158" s="3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</row>
    <row r="159" spans="1:250" s="7" customFormat="1" ht="61.5" customHeight="1">
      <c r="A159" s="29" t="s">
        <v>169</v>
      </c>
      <c r="B159" s="30"/>
      <c r="C159" s="30"/>
      <c r="D159" s="31"/>
      <c r="E159" s="31"/>
      <c r="F159" s="32"/>
      <c r="G159" s="32"/>
      <c r="H159" s="31"/>
      <c r="I159" s="3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</row>
    <row r="160" spans="1:250" s="7" customFormat="1" ht="60" customHeight="1">
      <c r="A160" s="33" t="s">
        <v>104</v>
      </c>
      <c r="B160" s="35" t="s">
        <v>155</v>
      </c>
      <c r="C160" s="50" t="s">
        <v>156</v>
      </c>
      <c r="D160" s="50" t="s">
        <v>170</v>
      </c>
      <c r="E160" s="53">
        <f>F160+G160</f>
        <v>92783.6</v>
      </c>
      <c r="F160" s="53">
        <v>2783.6</v>
      </c>
      <c r="G160" s="53">
        <v>90000</v>
      </c>
      <c r="H160" s="50"/>
      <c r="I160" s="34" t="s">
        <v>109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</row>
    <row r="161" spans="1:250" s="7" customFormat="1" ht="18.75">
      <c r="A161" s="37" t="s">
        <v>3</v>
      </c>
      <c r="B161" s="37"/>
      <c r="C161" s="37"/>
      <c r="D161" s="31"/>
      <c r="E161" s="38">
        <f>E160</f>
        <v>92783.6</v>
      </c>
      <c r="F161" s="38">
        <f t="shared" ref="F161:H161" si="32">F160</f>
        <v>2783.6</v>
      </c>
      <c r="G161" s="38">
        <f t="shared" si="32"/>
        <v>90000</v>
      </c>
      <c r="H161" s="38">
        <f t="shared" si="32"/>
        <v>0</v>
      </c>
      <c r="I161" s="3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</row>
    <row r="162" spans="1:250" ht="18.75">
      <c r="A162" s="31"/>
      <c r="B162" s="31"/>
      <c r="C162" s="31"/>
      <c r="D162" s="31"/>
      <c r="E162" s="31"/>
      <c r="F162" s="31"/>
      <c r="G162" s="32"/>
      <c r="H162" s="31"/>
      <c r="I162" s="3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</row>
    <row r="163" spans="1:250" s="7" customFormat="1" ht="81.75" customHeight="1">
      <c r="A163" s="29" t="s">
        <v>164</v>
      </c>
      <c r="B163" s="30"/>
      <c r="C163" s="30"/>
      <c r="D163" s="31"/>
      <c r="E163" s="31"/>
      <c r="F163" s="32"/>
      <c r="G163" s="32"/>
      <c r="H163" s="31"/>
      <c r="I163" s="3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</row>
    <row r="164" spans="1:250" s="7" customFormat="1" ht="63.75" customHeight="1">
      <c r="A164" s="33" t="s">
        <v>171</v>
      </c>
      <c r="B164" s="50" t="s">
        <v>18</v>
      </c>
      <c r="C164" s="54" t="s">
        <v>189</v>
      </c>
      <c r="D164" s="50" t="s">
        <v>170</v>
      </c>
      <c r="E164" s="53">
        <f>F164+G164</f>
        <v>21633.4</v>
      </c>
      <c r="F164" s="53">
        <v>4110.3999999999996</v>
      </c>
      <c r="G164" s="53">
        <v>17523</v>
      </c>
      <c r="H164" s="50"/>
      <c r="I164" s="33" t="s">
        <v>94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</row>
    <row r="165" spans="1:250" s="7" customFormat="1" ht="18.75">
      <c r="A165" s="37" t="s">
        <v>3</v>
      </c>
      <c r="B165" s="37"/>
      <c r="C165" s="37"/>
      <c r="D165" s="31"/>
      <c r="E165" s="38">
        <f>SUM(E164)</f>
        <v>21633.4</v>
      </c>
      <c r="F165" s="38">
        <f t="shared" ref="F165:H165" si="33">SUM(F164)</f>
        <v>4110.3999999999996</v>
      </c>
      <c r="G165" s="38">
        <f t="shared" si="33"/>
        <v>17523</v>
      </c>
      <c r="H165" s="38">
        <f t="shared" si="33"/>
        <v>0</v>
      </c>
      <c r="I165" s="3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</row>
    <row r="166" spans="1:250" ht="18.75">
      <c r="A166" s="31"/>
      <c r="B166" s="31"/>
      <c r="C166" s="31"/>
      <c r="D166" s="31"/>
      <c r="E166" s="31"/>
      <c r="F166" s="31"/>
      <c r="G166" s="32"/>
      <c r="H166" s="31"/>
      <c r="I166" s="3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</row>
    <row r="167" spans="1:250" ht="18.75">
      <c r="A167" s="55" t="s">
        <v>127</v>
      </c>
      <c r="B167" s="56"/>
      <c r="C167" s="56"/>
      <c r="D167" s="31"/>
      <c r="E167" s="38">
        <f>E165+E161+E157+E153</f>
        <v>700620.2</v>
      </c>
      <c r="F167" s="38">
        <f t="shared" ref="F167:H167" si="34">F165+F161+F157+F153</f>
        <v>65453.1</v>
      </c>
      <c r="G167" s="38">
        <f t="shared" si="34"/>
        <v>635167.1</v>
      </c>
      <c r="H167" s="38">
        <f t="shared" si="34"/>
        <v>0</v>
      </c>
      <c r="I167" s="3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</row>
    <row r="168" spans="1:250" ht="18.75">
      <c r="A168" s="41"/>
      <c r="B168" s="41"/>
      <c r="C168" s="41"/>
      <c r="D168" s="41"/>
      <c r="E168" s="41"/>
      <c r="F168" s="41"/>
      <c r="G168" s="43"/>
      <c r="H168" s="41"/>
      <c r="I168" s="4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</row>
    <row r="169" spans="1:250" ht="37.5">
      <c r="A169" s="58" t="s">
        <v>128</v>
      </c>
      <c r="B169" s="41"/>
      <c r="C169" s="41"/>
      <c r="D169" s="41"/>
      <c r="E169" s="59">
        <f>E167+E144+E108</f>
        <v>5215975.43</v>
      </c>
      <c r="F169" s="59">
        <f>F167+F144+F108</f>
        <v>1792394.63</v>
      </c>
      <c r="G169" s="59">
        <f>G167+G144+G108</f>
        <v>3423580.8</v>
      </c>
      <c r="H169" s="59">
        <f>H167+H144+H108</f>
        <v>0</v>
      </c>
      <c r="I169" s="4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</row>
    <row r="170" spans="1:250" ht="18.75">
      <c r="A170" s="10"/>
      <c r="B170" s="10"/>
      <c r="C170" s="11"/>
      <c r="D170" s="11"/>
      <c r="E170" s="11"/>
      <c r="F170" s="10"/>
      <c r="G170" s="15"/>
      <c r="H170" s="10"/>
      <c r="I170" s="12" t="s">
        <v>98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</row>
    <row r="171" spans="1:250" ht="18.75">
      <c r="A171" s="8"/>
      <c r="B171" s="8"/>
      <c r="C171" s="8"/>
      <c r="D171" s="8"/>
      <c r="E171" s="8"/>
      <c r="F171" s="8"/>
      <c r="G171" s="13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</row>
    <row r="172" spans="1:250" ht="18.75">
      <c r="A172" s="8"/>
      <c r="B172" s="8"/>
      <c r="C172" s="8"/>
      <c r="D172" s="8"/>
      <c r="E172" s="8"/>
      <c r="F172" s="8"/>
      <c r="G172" s="13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</row>
  </sheetData>
  <mergeCells count="11">
    <mergeCell ref="A146:I146"/>
    <mergeCell ref="A110:I110"/>
    <mergeCell ref="A7:I7"/>
    <mergeCell ref="I4:I5"/>
    <mergeCell ref="A1:I1"/>
    <mergeCell ref="A4:A5"/>
    <mergeCell ref="B4:B5"/>
    <mergeCell ref="C4:C5"/>
    <mergeCell ref="D4:D5"/>
    <mergeCell ref="E4:E5"/>
    <mergeCell ref="F4:H4"/>
  </mergeCells>
  <pageMargins left="0.70866141732283472" right="0.70866141732283472" top="0.74803149606299213" bottom="0.74803149606299213" header="0.31496062992125984" footer="0.31496062992125984"/>
  <pageSetup paperSize="9" scale="57" fitToWidth="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чтение</vt:lpstr>
      <vt:lpstr>'1 чтение'!Заголовки_для_печати</vt:lpstr>
      <vt:lpstr>'1 чтение'!Область_печати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Королёва Елена Геннадьевна</dc:creator>
  <cp:lastModifiedBy>Kalinina</cp:lastModifiedBy>
  <cp:lastPrinted>2020-10-28T09:43:05Z</cp:lastPrinted>
  <dcterms:created xsi:type="dcterms:W3CDTF">2019-09-12T07:24:58Z</dcterms:created>
  <dcterms:modified xsi:type="dcterms:W3CDTF">2020-10-28T09:43:09Z</dcterms:modified>
</cp:coreProperties>
</file>